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9180" windowHeight="4305" tabRatio="424" activeTab="1"/>
  </bookViews>
  <sheets>
    <sheet name="P&amp;L" sheetId="1" r:id="rId1"/>
    <sheet name="BS " sheetId="2" r:id="rId2"/>
    <sheet name="equity" sheetId="3" r:id="rId3"/>
    <sheet name="cashflow" sheetId="4" r:id="rId4"/>
    <sheet name="Notes" sheetId="5" r:id="rId5"/>
    <sheet name="Add_info" sheetId="6" r:id="rId6"/>
  </sheets>
  <externalReferences>
    <externalReference r:id="rId9"/>
  </externalReferences>
  <definedNames>
    <definedName name="_xlnm.Print_Area" localSheetId="1">'BS '!$A$1:$H$66</definedName>
    <definedName name="_xlnm.Print_Area" localSheetId="0">'P&amp;L'!$A$1:$I$41</definedName>
    <definedName name="_xlnm.Print_Titles" localSheetId="5">'Add_info'!$1:$4</definedName>
    <definedName name="_xlnm.Print_Titles" localSheetId="4">'Notes'!$1:$5</definedName>
  </definedNames>
  <calcPr fullCalcOnLoad="1"/>
</workbook>
</file>

<file path=xl/sharedStrings.xml><?xml version="1.0" encoding="utf-8"?>
<sst xmlns="http://schemas.openxmlformats.org/spreadsheetml/2006/main" count="324" uniqueCount="228">
  <si>
    <t xml:space="preserve">CURRENT </t>
  </si>
  <si>
    <t>YEAR</t>
  </si>
  <si>
    <t>QUARTER</t>
  </si>
  <si>
    <t>RM'000</t>
  </si>
  <si>
    <t>PRECEDING YEAR</t>
  </si>
  <si>
    <t>CORRESPONDING</t>
  </si>
  <si>
    <t>TO DATE</t>
  </si>
  <si>
    <t>PERIOD</t>
  </si>
  <si>
    <t>AS AT</t>
  </si>
  <si>
    <t>END OF</t>
  </si>
  <si>
    <t>CURRENT</t>
  </si>
  <si>
    <t>FINANCIAL</t>
  </si>
  <si>
    <t>YEAR END</t>
  </si>
  <si>
    <t>Current Assets</t>
  </si>
  <si>
    <t>Current Liabilities</t>
  </si>
  <si>
    <t>Share capital</t>
  </si>
  <si>
    <t>Minority Interests</t>
  </si>
  <si>
    <t>MUTIARA GOODYEAR DEVELOPMENT BERHAD (40282-V)</t>
  </si>
  <si>
    <t>Total</t>
  </si>
  <si>
    <t>Revenue</t>
  </si>
  <si>
    <t>Property, plant and equipment</t>
  </si>
  <si>
    <t>Properties under development</t>
  </si>
  <si>
    <t>Other receivables, deposits and prepayment</t>
  </si>
  <si>
    <t>Trade receivables</t>
  </si>
  <si>
    <t>Cash and cash equivalents</t>
  </si>
  <si>
    <t>Taxation</t>
  </si>
  <si>
    <t>ICULS</t>
  </si>
  <si>
    <t>Taxation comprises :</t>
  </si>
  <si>
    <t>There were no purchase or disposal of quoted securities for the current quarter and financial year-to-date.</t>
  </si>
  <si>
    <t xml:space="preserve">Borrowings </t>
  </si>
  <si>
    <t>Current</t>
  </si>
  <si>
    <t>Bank Overdrafts - secured</t>
  </si>
  <si>
    <t>Non-current</t>
  </si>
  <si>
    <t>Term loan - secured</t>
  </si>
  <si>
    <t>There are no financial instruments with off-balance sheet risk.</t>
  </si>
  <si>
    <t xml:space="preserve">Performance of the Group </t>
  </si>
  <si>
    <t>INDIVIDUAL PERIOD</t>
  </si>
  <si>
    <t>CUMULATIVE PERIOD</t>
  </si>
  <si>
    <t>Deferred tax expense</t>
  </si>
  <si>
    <t xml:space="preserve">There are no material litigation for the current quarter and financial year-to-date.  </t>
  </si>
  <si>
    <t>Income tax - current period</t>
  </si>
  <si>
    <t>CONDENSED CONSOLIDATED INCOME STATEMENTS</t>
  </si>
  <si>
    <t>Interest expense</t>
  </si>
  <si>
    <t>Interest income</t>
  </si>
  <si>
    <t>Profit before taxation</t>
  </si>
  <si>
    <t>Tax expense</t>
  </si>
  <si>
    <t>Net profit for the period</t>
  </si>
  <si>
    <t xml:space="preserve">Basic earnings per ordinary share (sen) </t>
  </si>
  <si>
    <t xml:space="preserve">Diluted earnings per ordinary share (sen) </t>
  </si>
  <si>
    <t>CONDENSED CONSOLIDATED BALANCE SHEET</t>
  </si>
  <si>
    <t>CONDENSED CONSOLIDATED STATEMENT OF CHANGES IN EQUITY</t>
  </si>
  <si>
    <t xml:space="preserve">Share </t>
  </si>
  <si>
    <t>capital</t>
  </si>
  <si>
    <t>premium</t>
  </si>
  <si>
    <t>Capital</t>
  </si>
  <si>
    <t>reserves</t>
  </si>
  <si>
    <t>Net profit for the year</t>
  </si>
  <si>
    <t xml:space="preserve">NOTES TO THE INTERIM FINANCIAL REPORT </t>
  </si>
  <si>
    <t>Seasonal or cyclical factors</t>
  </si>
  <si>
    <t>Basis of preparation</t>
  </si>
  <si>
    <t>Debt and equity securities</t>
  </si>
  <si>
    <t>Dividends paid</t>
  </si>
  <si>
    <t>Segment Information</t>
  </si>
  <si>
    <t>Events subsequent to the balance sheet date</t>
  </si>
  <si>
    <t>Changes in  the composition of the Group</t>
  </si>
  <si>
    <t>Capital commitments</t>
  </si>
  <si>
    <t>Variation of results against preceding quarter</t>
  </si>
  <si>
    <t>Unquoted investment and/or properties</t>
  </si>
  <si>
    <t>Quoted securities</t>
  </si>
  <si>
    <t>The above borrowings are denominated in Ringgit Malaysia.</t>
  </si>
  <si>
    <t>Changes in material litigation</t>
  </si>
  <si>
    <t>Status of corporate proposals</t>
  </si>
  <si>
    <t>Group borrowings and debt securities</t>
  </si>
  <si>
    <t>Off balance sheet financial instruments</t>
  </si>
  <si>
    <t>Dividends</t>
  </si>
  <si>
    <t>Basic earnings per share</t>
  </si>
  <si>
    <t>Diluted earnings per share</t>
  </si>
  <si>
    <t>Balances</t>
  </si>
  <si>
    <t>Identity of related parties</t>
  </si>
  <si>
    <t>The Group has a related party relationship with companies in which certain directors have interest.</t>
  </si>
  <si>
    <t>Significant transactions and balances with related parties are as follows:</t>
  </si>
  <si>
    <t>Amount due to in respect of:</t>
  </si>
  <si>
    <t>With companies in which Edmond Hoyt Yung, Lai Tan Fatt and</t>
  </si>
  <si>
    <t>Wong Soo Chai @ Wong Chick Wai, the Directors, have interests:</t>
  </si>
  <si>
    <t>Goodyear Management (Malaysia) Sdn. Bhd.</t>
  </si>
  <si>
    <t>Bina Goodyear and its subsidiaries</t>
  </si>
  <si>
    <t>Transactions</t>
  </si>
  <si>
    <t xml:space="preserve">   Advances owing to</t>
  </si>
  <si>
    <t xml:space="preserve">   Construction contract payable</t>
  </si>
  <si>
    <t xml:space="preserve">   Construction cost payable</t>
  </si>
  <si>
    <t>Cash and cash equivalents in the cash flow statement comprise the following balance sheet amounts:</t>
  </si>
  <si>
    <t>Cash and bank balances</t>
  </si>
  <si>
    <t>Bank overdrafts</t>
  </si>
  <si>
    <t>Deposits (excluding pledged deposits)</t>
  </si>
  <si>
    <t>These transactions have been entered into in the normal course of business and have been established under negotiated terms.</t>
  </si>
  <si>
    <t>AS AT END OF</t>
  </si>
  <si>
    <t>Retained</t>
  </si>
  <si>
    <t>ordinary shares for the quarter and cumulative year todate)</t>
  </si>
  <si>
    <t>There were no material events subsequent to the current financial quarter.</t>
  </si>
  <si>
    <t>Deferred tax asset</t>
  </si>
  <si>
    <t>Profit before tax</t>
  </si>
  <si>
    <t>Property development</t>
  </si>
  <si>
    <t>Property investment</t>
  </si>
  <si>
    <t>Inter-segment elimination</t>
  </si>
  <si>
    <t>Operating profit</t>
  </si>
  <si>
    <t>Prospects for the financial year</t>
  </si>
  <si>
    <t>Net profit attributable to ordinary shareholders (diluted)</t>
  </si>
  <si>
    <t>Net profit attributable to ordinary shareholders</t>
  </si>
  <si>
    <t>After tax effect of notional interest savings</t>
  </si>
  <si>
    <t>Weighted average number of ordinary shares (diluted)</t>
  </si>
  <si>
    <t>Weighted average number of ordinary shares</t>
  </si>
  <si>
    <t>Effect of conversion of ICULS</t>
  </si>
  <si>
    <r>
      <t>ICULS - unsecured (</t>
    </r>
    <r>
      <rPr>
        <i/>
        <sz val="10"/>
        <rFont val="Arial"/>
        <family val="2"/>
      </rPr>
      <t>nominal value</t>
    </r>
    <r>
      <rPr>
        <sz val="10"/>
        <rFont val="Arial"/>
        <family val="0"/>
      </rPr>
      <t>)</t>
    </r>
  </si>
  <si>
    <t>Significant related party transactions</t>
  </si>
  <si>
    <t xml:space="preserve"> </t>
  </si>
  <si>
    <t xml:space="preserve">                 - prior period</t>
  </si>
  <si>
    <t>Borrowings</t>
  </si>
  <si>
    <t>Other borrowings</t>
  </si>
  <si>
    <t>Commercial Paper - secured</t>
  </si>
  <si>
    <t>No dividends were paid for the current quarter.</t>
  </si>
  <si>
    <t>ADDITIONAL INFORMATION REQUIRED BY THE LISTING REQUIREMENTS OF BURSA MALAYSIA SECURITIES BERHAD</t>
  </si>
  <si>
    <t>Minority interest</t>
  </si>
  <si>
    <t xml:space="preserve">There were no changes in the composition of the Group for the current financial quarter.  </t>
  </si>
  <si>
    <t>Net cash inflow/(outflow) from operating activities</t>
  </si>
  <si>
    <t>Net increase in cash and cash equivalents</t>
  </si>
  <si>
    <t>Goodwill</t>
  </si>
  <si>
    <t>Properties development cost</t>
  </si>
  <si>
    <t>Developed properties held for sale</t>
  </si>
  <si>
    <t>At 1 May 2005</t>
  </si>
  <si>
    <t>Conversion of ICULS</t>
  </si>
  <si>
    <t>Net cash inflow/(outflow) from investing activities</t>
  </si>
  <si>
    <t>Attributable to:</t>
  </si>
  <si>
    <t>Net assets per share attributable to ordinary</t>
  </si>
  <si>
    <t>ASSETS</t>
  </si>
  <si>
    <t>Investment properties</t>
  </si>
  <si>
    <t>Trade payables</t>
  </si>
  <si>
    <t>Progress billings</t>
  </si>
  <si>
    <t>Other payables and accrued expenses</t>
  </si>
  <si>
    <t>TOTAL ASSETS</t>
  </si>
  <si>
    <t>EQUITY AND LIABILITIES</t>
  </si>
  <si>
    <t>Share premium</t>
  </si>
  <si>
    <t>Retained earnings</t>
  </si>
  <si>
    <t>Total Equity</t>
  </si>
  <si>
    <t>Non-Current Liabilities</t>
  </si>
  <si>
    <t>Non-Current Assets</t>
  </si>
  <si>
    <t xml:space="preserve">Long term borrowings </t>
  </si>
  <si>
    <t>Deferred taxation</t>
  </si>
  <si>
    <t>Other long term liabilities</t>
  </si>
  <si>
    <t>Total Liabilities</t>
  </si>
  <si>
    <t>TOTAL EQUITY AND LIABILITIES</t>
  </si>
  <si>
    <t>equity holders of the parent (RM)</t>
  </si>
  <si>
    <t>Equity</t>
  </si>
  <si>
    <t>Non-distributable</t>
  </si>
  <si>
    <t>Minority</t>
  </si>
  <si>
    <t>Interest</t>
  </si>
  <si>
    <t>Dividends - 2005 final</t>
  </si>
  <si>
    <t xml:space="preserve">Shareholders of the company </t>
  </si>
  <si>
    <t>Equity Attributable to Shareholders of the Company</t>
  </si>
  <si>
    <t>Profits</t>
  </si>
  <si>
    <t>Sub-Total</t>
  </si>
  <si>
    <t>Profit for the period</t>
  </si>
  <si>
    <t xml:space="preserve">The interim financial report is unaudited and has been prepared in accordance with the requirements of Financial Reporting Standard (FRS) 134 "Interim Financial Reporting" issued by the Malaysian Accounting Standards Board and paragraph 9.22 of the Listing Requirements of Bursa Malaysia Securities Berhad. </t>
  </si>
  <si>
    <t>The interim financial statements should be read in conjunction with the audited financial statements for the year ended 30 April 2006. These explanatory notes attached to the interim financial statements provide an explanation of events and transactions that are significant to an understanding of the changes in the financial position and performance of the Group since the year ended 30 April 2006.</t>
  </si>
  <si>
    <t>Change in accounting policies</t>
  </si>
  <si>
    <t>A summary of the principal impact on the Group's accounting policies resulting from the adoption of the new or revised standards are as follows:</t>
  </si>
  <si>
    <t>(a)</t>
  </si>
  <si>
    <t>The accounting policies and methods of computation adopted by the Group in this interim financial report are consistent with those adopted in the most recent annual audited financial statements for the year ended 30 April 2006, except that the Group has adopted the new/revised FRSs for the annual periods beginning 1 May 2006.</t>
  </si>
  <si>
    <t>FRS 3 : Business Combinations and FRS 136 : Impairment of Assets</t>
  </si>
  <si>
    <t>(b)</t>
  </si>
  <si>
    <t>FRS 101 : Presentation of Financial Statements</t>
  </si>
  <si>
    <t>Prior to 1 May 2006, goodwill was amortised on a straight line basis over 5 years and assessed for impairment at each balance sheet date. In accordance with FRS 3 and FRS 136, the Group ceased amortisation of goodwill from 1 May 2006. Goodwill is tested annually for impairment, as well as when there are indications of impairment. This has been applied prospectively in accordance with the transitional arrangements under FRS 3. As a result, comparative amounts have not been restated, the cumulative amount of amortisation as of 1 May 2006 has been offset against the cost of the goodwill and no amortisation charge for goodwill has been recognised in the income statement.</t>
  </si>
  <si>
    <t>FRS 116 : Property, Plant and Equipment</t>
  </si>
  <si>
    <t>In accordance with FRS 116, the asset's residual values, useful lives and depreciation methods will be assessed at each financial year end and adjusted if necessary. If the residual value of an asset increases to an amount equal to or greater than the asset's carrying amount, the asset's depreciation charge is zero unless and until its residual value subsequently decreases to an amount below the asset's carrying amount.</t>
  </si>
  <si>
    <t>FRS 140 : Investment Property</t>
  </si>
  <si>
    <t>Attributable to Shareholders of the Company</t>
  </si>
  <si>
    <t>The condensed consolidated income statement should be read in conjuction with the audited financial statements for the year ended 30 April 2006 and the accompanying explanatory notes attached to the interim financial statements.</t>
  </si>
  <si>
    <t>The condensed consolidated balance sheet should be read in conjuction with the audited financial statements for the year ended 30 April 2006 and the accompanying explanatory notes attached to the interim financial statements.</t>
  </si>
  <si>
    <t>The condensed consolidated statement of changes in equity should be read in conjuction with the audited financial statements for the year ended 30 April 2006 and the accompanying explanatory notes attached to the interim financial statements.</t>
  </si>
  <si>
    <t>The condensed consolidated cash flow statement should be read in conjuction with the audited financial statements for the year ended 30 April 2006 and the accompanying explanatory notes attached to the interim financial statements.</t>
  </si>
  <si>
    <t>The adoption of the revised FRS 101 has affected the presentation of minority interest, share of net after-tax results of associates and other disclosures. Minority interests at the balance sheet date are presented in the consolidated balance sheet within equity, separately from the equity attributable to the equity holders of the parent, and minority interests in the results of the Group for the period are presented on the face of the consolidated income statement as an allocation of the total profit or loss for the period between the minority interests and the equity holders of the parent.</t>
  </si>
  <si>
    <t>The presentation of minority interests in the consolidated balance sheet, income statement and statement of changes in equity for the comparative period has been restated accordingly.</t>
  </si>
  <si>
    <t>(c)</t>
  </si>
  <si>
    <t>(d)</t>
  </si>
  <si>
    <t>Auditor's report on preceding annual financial statements</t>
  </si>
  <si>
    <t>The auditor's report on the financial statements for the year ended 30 April 2006 was not qualified.</t>
  </si>
  <si>
    <t>Unusual items due to their nature, size or incidence</t>
  </si>
  <si>
    <t>Changes in estimates</t>
  </si>
  <si>
    <t xml:space="preserve">Other than the above, there were no issuances, cancellations, repurchases, resale and repayment of debt and equity securities in the current financial quarter. </t>
  </si>
  <si>
    <t>Segmental information is presented in respect of the Group's main business segment, that are, property development and property investment.  Segmental information by geographical segments are not provided as the activities of the Group are located principally in Malaysia. Inter-segment pricing is determined based on negotiated basis.</t>
  </si>
  <si>
    <t>The business of the Group was not affected by any significant seasonal or cyclical factors during the current financial quarter.</t>
  </si>
  <si>
    <t>There were no unusual items affecting assets, liabilites, equity, net income, or cash flows during the current financial quarter except as disclosed in Note 1.</t>
  </si>
  <si>
    <t xml:space="preserve">There were no changes in estimates that have had material effect in the current financial quarter. </t>
  </si>
  <si>
    <t>Changes in contingent liabilities and contingent assets</t>
  </si>
  <si>
    <t>There were no material changes in contingent liabilities or contingent assets since the last annual balance sheet date.</t>
  </si>
  <si>
    <t xml:space="preserve">In view of the current economic environment, the Board of Directors are optimistic that the Group 's performance for this financial year will be satisfactory.  </t>
  </si>
  <si>
    <t>The Group's effective tax rate for the current quarter and financial year-to-date is higher than the statutory tax rate due to expenses which are not deductible for tax purposes.</t>
  </si>
  <si>
    <t>The reversal of deferred tax  for the financial year represent mainly the tax on the portion of Group Cost arising from the proportion of property development charged out during the year.</t>
  </si>
  <si>
    <t>There were no sale of unquoted investment and/or properties, other than those carried out in the ordinary course of business as a property developer.</t>
  </si>
  <si>
    <t xml:space="preserve">There are no corporate proposals announced but not completed at the latest practicable date which shall not be earlier than 7 days from the issuance of this report. </t>
  </si>
  <si>
    <t>CURRENT QUARTER</t>
  </si>
  <si>
    <t>Valuations of property, plant and equipment</t>
  </si>
  <si>
    <t>This contribution was mainly due to progressive stages of completion for the projects under development coupled with new sales for the quarter.</t>
  </si>
  <si>
    <t xml:space="preserve">At 30 April 2006 </t>
  </si>
  <si>
    <t xml:space="preserve">At 1 May 2006 </t>
  </si>
  <si>
    <t>Cash and cash equivalents at beginning of period</t>
  </si>
  <si>
    <t>Cash and cash equivalents at end of period</t>
  </si>
  <si>
    <t>Capital Reserves</t>
  </si>
  <si>
    <t>Transfer of retained profits to capital</t>
  </si>
  <si>
    <t>reserves for conversion of ICULS</t>
  </si>
  <si>
    <t>There are no valuation of property, plant and equipment which have been brought forward from the previous annual report.</t>
  </si>
  <si>
    <t>INTERIM FINANCIAL REPORT FOR THE SECOND QUARTER ENDED 31 OCTOBER 2006</t>
  </si>
  <si>
    <t>At 31 October 2006</t>
  </si>
  <si>
    <t xml:space="preserve">For the six months ended 31 October </t>
  </si>
  <si>
    <t>There are no material capital commitments for the financial quarter ended 31 October 2006.</t>
  </si>
  <si>
    <t>The Directors have not declared any dividends for the current quarter ended 31 October 2006.</t>
  </si>
  <si>
    <t xml:space="preserve">(based on weighted average of 165,553,746 (2005: 165,431,489) </t>
  </si>
  <si>
    <t xml:space="preserve">(based on weighted average of 228,012,958 (2005:228,149,981) </t>
  </si>
  <si>
    <t>Net cash inflow/(outflow) from financing activities</t>
  </si>
  <si>
    <t xml:space="preserve">The Company issued 204,480 ordinary shares of RM1 each arising from the conversion of 255,600 ICULS at a conversion price of RM1.25 per share during the quarter. </t>
  </si>
  <si>
    <t>The adoption of FRS 140 has resulted in a change in accounting policy for investment properties. Investment properties are now stated at fair value. Gains or losses arising from changes in the fair values of investment properties are recognised in income statement. Prior to 1 May 2006, investment properties were stated at cost.</t>
  </si>
  <si>
    <t>For the quarter under review, the Group recorded revenue of RM48.457 million and profit after tax of RM4.028 million which are mainly derived from the Group's property development activities.</t>
  </si>
  <si>
    <t>The calculation of basic earnings per share for the quarter is based on the net profit attributable to ordinary shareholders of RM4.153 million and ordinary shares outstanding during the quarter of 165,553,746.</t>
  </si>
  <si>
    <t xml:space="preserve">The Group recorded RM48.457 million revenue for current quarter, representing a marginally increase of 0.21% as compared to RM48.355 million in the preceding quarter. However, the Group recorded a lower profit after tax of RM4.028 million for the current quarter as compared to the preceding quarter of RM5.211 million. This was mainly due to increase in administrative and operating cost. </t>
  </si>
  <si>
    <t>In accordance with the transitional provisions of FRS 140, this change in accounting policy is applied prospectively and the difference between the carrying amounts of the properties and their fair values is recognised as an adjustment to the opening retained profits. The adoption of this FRS has not resulted in any significant impact on the financial statements as the cost of the investment properties which were based on directors' valuation are comparable to the fair value of the investment properties as at 30 April 2006. Hence, no adjustment has been made.</t>
  </si>
  <si>
    <t>Investments (unquoted)</t>
  </si>
  <si>
    <t>The calculation of diluted earnings per share for the quarter is based on the net profit attributable to ordinary shareholders of RM4.176 million and the weighted average number of ordinary shares outstanding during the quarter of 228,012,958.</t>
  </si>
  <si>
    <t>Term loan - unsecured</t>
  </si>
  <si>
    <t>Hire Purchase - secured</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</si>
</sst>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0"/>
    <numFmt numFmtId="167" formatCode="0.00000"/>
    <numFmt numFmtId="168" formatCode="0.0000"/>
    <numFmt numFmtId="169" formatCode="0.000"/>
    <numFmt numFmtId="170" formatCode="0.0"/>
    <numFmt numFmtId="171" formatCode="_(* #,##0.000_);_(* \(#,##0.000\);_(* &quot;-&quot;??_);_(@_)"/>
    <numFmt numFmtId="172" formatCode="[$-409]dddd\,\ mmmm\ dd\,\ yyyy"/>
    <numFmt numFmtId="173" formatCode="[$-409]d\-mmm\-yy;@"/>
    <numFmt numFmtId="174" formatCode="[$-809]d\ mmmm\ yyyy;@"/>
    <numFmt numFmtId="175" formatCode="[$-809]dd\ mmmm\ yyyy;@"/>
    <numFmt numFmtId="176" formatCode="[$-409]dd\-mmm\-yy;@"/>
    <numFmt numFmtId="177" formatCode="&quot;Yes&quot;;&quot;Yes&quot;;&quot;No&quot;"/>
    <numFmt numFmtId="178" formatCode="&quot;True&quot;;&quot;True&quot;;&quot;False&quot;"/>
    <numFmt numFmtId="179" formatCode="&quot;On&quot;;&quot;On&quot;;&quot;Off&quot;"/>
    <numFmt numFmtId="180" formatCode="[$€-2]\ #,##0.00_);[Red]\([$€-2]\ #,##0.00\)"/>
  </numFmts>
  <fonts count="9">
    <font>
      <sz val="10"/>
      <name val="Arial"/>
      <family val="0"/>
    </font>
    <font>
      <sz val="8"/>
      <name val="Arial"/>
      <family val="0"/>
    </font>
    <font>
      <b/>
      <sz val="10"/>
      <name val="Arial"/>
      <family val="2"/>
    </font>
    <font>
      <sz val="11"/>
      <name val="Times New Roman"/>
      <family val="1"/>
    </font>
    <font>
      <i/>
      <sz val="10"/>
      <name val="Arial"/>
      <family val="2"/>
    </font>
    <font>
      <u val="single"/>
      <sz val="10"/>
      <name val="Arial"/>
      <family val="2"/>
    </font>
    <font>
      <b/>
      <u val="single"/>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2" fillId="0" borderId="0" xfId="0" applyFont="1" applyAlignment="1">
      <alignment/>
    </xf>
    <xf numFmtId="14" fontId="0" fillId="0" borderId="0" xfId="0" applyNumberFormat="1" applyAlignment="1">
      <alignment horizontal="center"/>
    </xf>
    <xf numFmtId="43" fontId="0" fillId="0" borderId="0" xfId="15" applyAlignment="1">
      <alignment/>
    </xf>
    <xf numFmtId="0" fontId="0" fillId="0" borderId="1" xfId="0" applyBorder="1" applyAlignment="1">
      <alignment/>
    </xf>
    <xf numFmtId="165" fontId="0" fillId="0" borderId="0" xfId="15" applyNumberFormat="1" applyAlignment="1">
      <alignment/>
    </xf>
    <xf numFmtId="165" fontId="0" fillId="0" borderId="0" xfId="0" applyNumberFormat="1" applyAlignment="1">
      <alignment/>
    </xf>
    <xf numFmtId="165" fontId="0" fillId="0" borderId="1" xfId="15" applyNumberFormat="1" applyBorder="1" applyAlignment="1">
      <alignment/>
    </xf>
    <xf numFmtId="165" fontId="0" fillId="0" borderId="2" xfId="0" applyNumberFormat="1" applyBorder="1" applyAlignment="1">
      <alignment/>
    </xf>
    <xf numFmtId="165" fontId="0" fillId="0" borderId="3" xfId="15" applyNumberFormat="1" applyBorder="1" applyAlignment="1">
      <alignment/>
    </xf>
    <xf numFmtId="165" fontId="0" fillId="0" borderId="0" xfId="15" applyNumberFormat="1" applyBorder="1" applyAlignment="1">
      <alignment/>
    </xf>
    <xf numFmtId="0" fontId="0" fillId="0" borderId="0" xfId="0" applyBorder="1" applyAlignment="1">
      <alignment horizontal="center"/>
    </xf>
    <xf numFmtId="0" fontId="2" fillId="0" borderId="0" xfId="0" applyFont="1" applyAlignment="1">
      <alignment horizontal="left"/>
    </xf>
    <xf numFmtId="0" fontId="3" fillId="0" borderId="0" xfId="0" applyFont="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165" fontId="0" fillId="0" borderId="3" xfId="0" applyNumberFormat="1" applyBorder="1" applyAlignment="1">
      <alignment/>
    </xf>
    <xf numFmtId="0" fontId="0" fillId="0" borderId="0" xfId="0" applyBorder="1" applyAlignment="1">
      <alignment/>
    </xf>
    <xf numFmtId="165" fontId="0" fillId="0" borderId="0" xfId="0" applyNumberFormat="1" applyBorder="1" applyAlignment="1">
      <alignment/>
    </xf>
    <xf numFmtId="0" fontId="2" fillId="0" borderId="0" xfId="0" applyFont="1" applyBorder="1" applyAlignment="1">
      <alignment/>
    </xf>
    <xf numFmtId="0" fontId="0" fillId="0" borderId="0" xfId="0" applyBorder="1" applyAlignment="1">
      <alignment horizontal="right"/>
    </xf>
    <xf numFmtId="15" fontId="0" fillId="0" borderId="0" xfId="0" applyNumberFormat="1" applyBorder="1" applyAlignment="1">
      <alignment horizontal="center"/>
    </xf>
    <xf numFmtId="0" fontId="6" fillId="0" borderId="0" xfId="0" applyFont="1" applyBorder="1" applyAlignment="1">
      <alignment/>
    </xf>
    <xf numFmtId="0" fontId="5" fillId="0" borderId="0" xfId="0" applyFont="1" applyBorder="1" applyAlignment="1">
      <alignment/>
    </xf>
    <xf numFmtId="0" fontId="5" fillId="0" borderId="0" xfId="0" applyFont="1" applyBorder="1" applyAlignment="1">
      <alignment/>
    </xf>
    <xf numFmtId="3" fontId="0" fillId="0" borderId="0" xfId="0" applyNumberFormat="1" applyBorder="1" applyAlignment="1">
      <alignment/>
    </xf>
    <xf numFmtId="0" fontId="0" fillId="0" borderId="0" xfId="0" applyFill="1" applyBorder="1" applyAlignment="1">
      <alignment/>
    </xf>
    <xf numFmtId="0" fontId="0" fillId="0" borderId="0" xfId="0" applyFont="1" applyBorder="1" applyAlignment="1">
      <alignment/>
    </xf>
    <xf numFmtId="0" fontId="4" fillId="0" borderId="0" xfId="0" applyFont="1" applyFill="1" applyBorder="1" applyAlignment="1">
      <alignment/>
    </xf>
    <xf numFmtId="0" fontId="2" fillId="0" borderId="0" xfId="0" applyFont="1" applyFill="1" applyBorder="1" applyAlignment="1">
      <alignment/>
    </xf>
    <xf numFmtId="0" fontId="4" fillId="0" borderId="0" xfId="0" applyFont="1" applyAlignment="1">
      <alignment horizontal="center"/>
    </xf>
    <xf numFmtId="165" fontId="4" fillId="0" borderId="3" xfId="15" applyNumberFormat="1" applyFont="1" applyBorder="1" applyAlignment="1">
      <alignment horizontal="center"/>
    </xf>
    <xf numFmtId="165" fontId="4" fillId="0" borderId="0" xfId="15" applyNumberFormat="1" applyFont="1" applyAlignment="1">
      <alignment horizontal="right"/>
    </xf>
    <xf numFmtId="0" fontId="0" fillId="0" borderId="0" xfId="0" applyAlignment="1">
      <alignment/>
    </xf>
    <xf numFmtId="43" fontId="0" fillId="0" borderId="0" xfId="0" applyNumberFormat="1" applyFont="1" applyAlignment="1">
      <alignment/>
    </xf>
    <xf numFmtId="0" fontId="1" fillId="0" borderId="0" xfId="0" applyFont="1" applyAlignment="1">
      <alignment/>
    </xf>
    <xf numFmtId="43" fontId="1" fillId="0" borderId="0" xfId="0" applyNumberFormat="1" applyFont="1" applyAlignment="1">
      <alignment/>
    </xf>
    <xf numFmtId="0" fontId="2" fillId="0" borderId="0" xfId="0" applyFont="1" applyAlignment="1">
      <alignment/>
    </xf>
    <xf numFmtId="173" fontId="0" fillId="0" borderId="0" xfId="0" applyNumberFormat="1" applyAlignment="1">
      <alignment horizontal="center"/>
    </xf>
    <xf numFmtId="173" fontId="4" fillId="0" borderId="0" xfId="0" applyNumberFormat="1" applyFont="1" applyAlignment="1">
      <alignment horizontal="center"/>
    </xf>
    <xf numFmtId="165" fontId="0" fillId="0" borderId="0" xfId="15" applyNumberFormat="1" applyFont="1" applyAlignment="1">
      <alignment/>
    </xf>
    <xf numFmtId="165" fontId="0" fillId="0" borderId="0" xfId="15" applyNumberFormat="1" applyFont="1" applyBorder="1" applyAlignment="1">
      <alignment horizontal="center"/>
    </xf>
    <xf numFmtId="176" fontId="0" fillId="0" borderId="0" xfId="0" applyNumberFormat="1" applyAlignment="1">
      <alignment horizontal="center"/>
    </xf>
    <xf numFmtId="165" fontId="0" fillId="0" borderId="0" xfId="15" applyNumberFormat="1" applyBorder="1" applyAlignment="1">
      <alignment horizontal="center"/>
    </xf>
    <xf numFmtId="0" fontId="0" fillId="0" borderId="0" xfId="0" applyFill="1" applyAlignment="1">
      <alignment horizontal="center"/>
    </xf>
    <xf numFmtId="165" fontId="0" fillId="0" borderId="0" xfId="15" applyNumberFormat="1" applyAlignment="1">
      <alignment/>
    </xf>
    <xf numFmtId="165" fontId="0" fillId="0" borderId="0" xfId="15" applyNumberFormat="1" applyFill="1" applyAlignment="1">
      <alignment/>
    </xf>
    <xf numFmtId="165" fontId="0" fillId="0" borderId="2" xfId="15" applyNumberFormat="1" applyBorder="1" applyAlignment="1">
      <alignment/>
    </xf>
    <xf numFmtId="165" fontId="0" fillId="0" borderId="1" xfId="15" applyNumberFormat="1" applyBorder="1" applyAlignment="1">
      <alignment/>
    </xf>
    <xf numFmtId="165" fontId="0" fillId="0" borderId="0" xfId="15" applyNumberFormat="1" applyBorder="1" applyAlignment="1">
      <alignment/>
    </xf>
    <xf numFmtId="0" fontId="0" fillId="0" borderId="0" xfId="0" applyFill="1" applyAlignment="1">
      <alignment/>
    </xf>
    <xf numFmtId="2" fontId="0" fillId="0" borderId="0" xfId="0" applyNumberFormat="1" applyFill="1" applyAlignment="1">
      <alignment/>
    </xf>
    <xf numFmtId="0" fontId="0" fillId="0" borderId="0" xfId="0" applyFont="1" applyFill="1" applyAlignment="1">
      <alignment/>
    </xf>
    <xf numFmtId="43" fontId="0" fillId="0" borderId="0" xfId="15" applyAlignment="1">
      <alignment/>
    </xf>
    <xf numFmtId="2" fontId="0" fillId="0" borderId="0" xfId="0" applyNumberFormat="1" applyFill="1" applyBorder="1" applyAlignment="1">
      <alignment/>
    </xf>
    <xf numFmtId="165" fontId="0" fillId="0" borderId="4" xfId="0" applyNumberFormat="1" applyBorder="1" applyAlignment="1">
      <alignment/>
    </xf>
    <xf numFmtId="43" fontId="0" fillId="0" borderId="0" xfId="0" applyNumberFormat="1" applyFill="1" applyAlignment="1">
      <alignment/>
    </xf>
    <xf numFmtId="43" fontId="1" fillId="0" borderId="0" xfId="0" applyNumberFormat="1" applyFont="1" applyFill="1" applyAlignment="1">
      <alignment/>
    </xf>
    <xf numFmtId="43" fontId="0" fillId="0" borderId="0" xfId="0" applyNumberFormat="1" applyFont="1" applyFill="1" applyAlignment="1">
      <alignment/>
    </xf>
    <xf numFmtId="0" fontId="0" fillId="0" borderId="0" xfId="0" applyAlignment="1">
      <alignment horizontal="justify" vertical="justify"/>
    </xf>
    <xf numFmtId="0" fontId="0" fillId="0" borderId="0" xfId="0" applyAlignment="1">
      <alignment vertical="justify"/>
    </xf>
    <xf numFmtId="0" fontId="4" fillId="0" borderId="0" xfId="0" applyFont="1" applyAlignment="1">
      <alignment vertical="justify"/>
    </xf>
    <xf numFmtId="0" fontId="0" fillId="0" borderId="0" xfId="0" applyAlignment="1">
      <alignment horizontal="justify"/>
    </xf>
    <xf numFmtId="37" fontId="0" fillId="0" borderId="0" xfId="0" applyNumberFormat="1" applyBorder="1" applyAlignment="1">
      <alignment horizontal="center" vertical="justify"/>
    </xf>
    <xf numFmtId="165" fontId="0" fillId="0" borderId="5" xfId="0" applyNumberFormat="1" applyBorder="1" applyAlignment="1">
      <alignment/>
    </xf>
    <xf numFmtId="37" fontId="0" fillId="0" borderId="0" xfId="0" applyNumberFormat="1" applyBorder="1" applyAlignment="1">
      <alignment horizontal="right" vertical="justify"/>
    </xf>
    <xf numFmtId="165" fontId="0" fillId="0" borderId="0" xfId="15" applyNumberFormat="1" applyFill="1" applyBorder="1" applyAlignment="1">
      <alignment/>
    </xf>
    <xf numFmtId="0" fontId="0" fillId="0" borderId="0" xfId="0" applyFill="1" applyBorder="1" applyAlignment="1">
      <alignment horizontal="center"/>
    </xf>
    <xf numFmtId="165" fontId="0" fillId="0" borderId="0" xfId="0" applyNumberFormat="1" applyFill="1" applyBorder="1" applyAlignment="1">
      <alignment/>
    </xf>
    <xf numFmtId="0" fontId="2" fillId="0" borderId="0" xfId="0" applyFont="1" applyFill="1" applyAlignment="1">
      <alignment/>
    </xf>
    <xf numFmtId="0" fontId="0" fillId="0" borderId="0" xfId="0" applyFont="1" applyAlignment="1">
      <alignment/>
    </xf>
    <xf numFmtId="173" fontId="0" fillId="0" borderId="0" xfId="0" applyNumberFormat="1" applyFill="1" applyAlignment="1">
      <alignment horizontal="center"/>
    </xf>
    <xf numFmtId="173" fontId="4" fillId="0" borderId="0" xfId="0" applyNumberFormat="1" applyFont="1" applyFill="1" applyAlignment="1">
      <alignment horizontal="center"/>
    </xf>
    <xf numFmtId="165" fontId="0" fillId="0" borderId="3" xfId="15" applyNumberFormat="1" applyFill="1" applyBorder="1" applyAlignment="1">
      <alignment/>
    </xf>
    <xf numFmtId="165" fontId="0" fillId="0" borderId="0" xfId="15" applyNumberFormat="1" applyFill="1" applyAlignment="1">
      <alignment/>
    </xf>
    <xf numFmtId="165" fontId="0" fillId="0" borderId="1" xfId="15" applyNumberFormat="1" applyFont="1" applyFill="1" applyBorder="1" applyAlignment="1">
      <alignment/>
    </xf>
    <xf numFmtId="3" fontId="0" fillId="0" borderId="0" xfId="0" applyNumberFormat="1" applyFill="1" applyAlignment="1">
      <alignment/>
    </xf>
    <xf numFmtId="3" fontId="0" fillId="0" borderId="1" xfId="0" applyNumberFormat="1" applyFill="1" applyBorder="1" applyAlignment="1">
      <alignment/>
    </xf>
    <xf numFmtId="3" fontId="0" fillId="0" borderId="0" xfId="0" applyNumberFormat="1" applyFill="1" applyBorder="1" applyAlignment="1">
      <alignment/>
    </xf>
    <xf numFmtId="165" fontId="0" fillId="0" borderId="0" xfId="0" applyNumberFormat="1" applyAlignment="1">
      <alignment horizontal="right"/>
    </xf>
    <xf numFmtId="165" fontId="0" fillId="0" borderId="0" xfId="0" applyNumberFormat="1" applyFill="1" applyAlignment="1">
      <alignment/>
    </xf>
    <xf numFmtId="0" fontId="0" fillId="0" borderId="0" xfId="0" applyAlignment="1">
      <alignment horizontal="center"/>
    </xf>
    <xf numFmtId="0" fontId="4" fillId="0" borderId="0" xfId="0" applyFont="1" applyAlignment="1">
      <alignment horizontal="justify" vertical="justify"/>
    </xf>
    <xf numFmtId="0" fontId="0" fillId="0" borderId="6" xfId="0" applyBorder="1" applyAlignment="1">
      <alignment horizontal="center"/>
    </xf>
    <xf numFmtId="0" fontId="0" fillId="0" borderId="7" xfId="0" applyBorder="1" applyAlignment="1" quotePrefix="1">
      <alignment horizontal="center"/>
    </xf>
    <xf numFmtId="0" fontId="0" fillId="0" borderId="0" xfId="0" applyBorder="1" applyAlignment="1">
      <alignment horizontal="center"/>
    </xf>
    <xf numFmtId="0" fontId="0" fillId="0" borderId="7" xfId="0" applyBorder="1" applyAlignment="1">
      <alignment horizontal="center"/>
    </xf>
    <xf numFmtId="0" fontId="0" fillId="0" borderId="0" xfId="0" applyAlignment="1">
      <alignment horizontal="justify" vertical="justify"/>
    </xf>
    <xf numFmtId="0" fontId="5" fillId="0" borderId="0" xfId="0" applyFont="1" applyAlignment="1">
      <alignment horizontal="left" vertical="justify"/>
    </xf>
    <xf numFmtId="0" fontId="0" fillId="0" borderId="0" xfId="0" applyAlignment="1">
      <alignment horizontal="left" vertical="justify"/>
    </xf>
    <xf numFmtId="0" fontId="0" fillId="0" borderId="0" xfId="0" applyBorder="1" applyAlignment="1">
      <alignment horizontal="justify" vertical="justify"/>
    </xf>
    <xf numFmtId="0" fontId="0" fillId="0" borderId="0" xfId="0" applyAlignment="1">
      <alignment horizontal="justify"/>
    </xf>
    <xf numFmtId="0" fontId="0" fillId="0" borderId="0" xfId="0" applyFont="1" applyAlignment="1">
      <alignment horizontal="justify"/>
    </xf>
    <xf numFmtId="0" fontId="0" fillId="0" borderId="0" xfId="0" applyFont="1" applyAlignment="1">
      <alignment horizontal="justify" vertic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85725</xdr:rowOff>
    </xdr:from>
    <xdr:to>
      <xdr:col>4</xdr:col>
      <xdr:colOff>352425</xdr:colOff>
      <xdr:row>6</xdr:row>
      <xdr:rowOff>85725</xdr:rowOff>
    </xdr:to>
    <xdr:sp>
      <xdr:nvSpPr>
        <xdr:cNvPr id="1" name="Line 1"/>
        <xdr:cNvSpPr>
          <a:spLocks/>
        </xdr:cNvSpPr>
      </xdr:nvSpPr>
      <xdr:spPr>
        <a:xfrm>
          <a:off x="2114550" y="105727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6</xdr:row>
      <xdr:rowOff>85725</xdr:rowOff>
    </xdr:from>
    <xdr:to>
      <xdr:col>8</xdr:col>
      <xdr:colOff>809625</xdr:colOff>
      <xdr:row>6</xdr:row>
      <xdr:rowOff>85725</xdr:rowOff>
    </xdr:to>
    <xdr:sp>
      <xdr:nvSpPr>
        <xdr:cNvPr id="2" name="Line 2"/>
        <xdr:cNvSpPr>
          <a:spLocks/>
        </xdr:cNvSpPr>
      </xdr:nvSpPr>
      <xdr:spPr>
        <a:xfrm flipH="1">
          <a:off x="5705475" y="1057275"/>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85725</xdr:rowOff>
    </xdr:from>
    <xdr:to>
      <xdr:col>5</xdr:col>
      <xdr:colOff>333375</xdr:colOff>
      <xdr:row>8</xdr:row>
      <xdr:rowOff>85725</xdr:rowOff>
    </xdr:to>
    <xdr:sp>
      <xdr:nvSpPr>
        <xdr:cNvPr id="3" name="Line 3"/>
        <xdr:cNvSpPr>
          <a:spLocks/>
        </xdr:cNvSpPr>
      </xdr:nvSpPr>
      <xdr:spPr>
        <a:xfrm>
          <a:off x="3619500" y="12858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438150</xdr:colOff>
      <xdr:row>8</xdr:row>
      <xdr:rowOff>85725</xdr:rowOff>
    </xdr:from>
    <xdr:to>
      <xdr:col>7</xdr:col>
      <xdr:colOff>0</xdr:colOff>
      <xdr:row>8</xdr:row>
      <xdr:rowOff>85725</xdr:rowOff>
    </xdr:to>
    <xdr:sp>
      <xdr:nvSpPr>
        <xdr:cNvPr id="4" name="Line 4"/>
        <xdr:cNvSpPr>
          <a:spLocks/>
        </xdr:cNvSpPr>
      </xdr:nvSpPr>
      <xdr:spPr>
        <a:xfrm flipH="1">
          <a:off x="4905375" y="12858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izyap.MYMGYEAR\My%20Documents\Consol%20Group\YE%202006\Qtr%20Report%20300406%20w%20Append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2&amp;A3"/>
      <sheetName val="P&amp;L"/>
      <sheetName val="BS"/>
      <sheetName val="equity"/>
      <sheetName val="cashflow"/>
      <sheetName val="Notes"/>
      <sheetName val="Add_info"/>
    </sheetNames>
    <sheetDataSet>
      <sheetData sheetId="1">
        <row r="1">
          <cell r="B1" t="str">
            <v>MUTIARA GOODYEAR DEVELOPMENT BERHAD (40282-V)</v>
          </cell>
        </row>
        <row r="11">
          <cell r="E11">
            <v>38837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Q48"/>
  <sheetViews>
    <sheetView workbookViewId="0" topLeftCell="A8">
      <pane ySplit="1275" topLeftCell="BM7" activePane="bottomLeft" state="split"/>
      <selection pane="topLeft" activeCell="A8" sqref="A8"/>
      <selection pane="bottomLeft" activeCell="D27" sqref="D27"/>
    </sheetView>
  </sheetViews>
  <sheetFormatPr defaultColWidth="9.140625" defaultRowHeight="12.75"/>
  <cols>
    <col min="1" max="1" width="0.13671875" style="0" customWidth="1"/>
    <col min="2" max="2" width="4.421875" style="0" customWidth="1"/>
    <col min="3" max="3" width="4.00390625" style="0" customWidth="1"/>
    <col min="4" max="4" width="39.00390625" style="0" customWidth="1"/>
    <col min="5" max="5" width="15.00390625" style="0" customWidth="1"/>
    <col min="6" max="6" width="18.140625" style="0" customWidth="1"/>
    <col min="7" max="7" width="14.28125" style="0" customWidth="1"/>
    <col min="8" max="8" width="17.140625" style="0" customWidth="1"/>
    <col min="9" max="9" width="4.28125" style="0" customWidth="1"/>
    <col min="10" max="10" width="10.8515625" style="0" customWidth="1"/>
  </cols>
  <sheetData>
    <row r="1" ht="12.75">
      <c r="B1" s="4" t="s">
        <v>17</v>
      </c>
    </row>
    <row r="2" ht="12.75">
      <c r="B2" s="4" t="s">
        <v>210</v>
      </c>
    </row>
    <row r="4" spans="2:9" ht="12.75">
      <c r="B4" s="43" t="s">
        <v>41</v>
      </c>
      <c r="C4" s="43"/>
      <c r="D4" s="43"/>
      <c r="E4" s="43"/>
      <c r="F4" s="43"/>
      <c r="G4" s="43"/>
      <c r="H4" s="43"/>
      <c r="I4" s="43"/>
    </row>
    <row r="5" spans="2:6" ht="12.75">
      <c r="B5" s="2"/>
      <c r="C5" s="2"/>
      <c r="D5" s="2"/>
      <c r="E5" s="2"/>
      <c r="F5" s="2"/>
    </row>
    <row r="6" spans="2:8" ht="12.75">
      <c r="B6" s="2"/>
      <c r="C6" s="2"/>
      <c r="D6" s="2"/>
      <c r="E6" s="39"/>
      <c r="F6" s="39"/>
      <c r="G6" s="39"/>
      <c r="H6" s="39"/>
    </row>
    <row r="7" spans="2:17" ht="15.75" customHeight="1">
      <c r="B7" s="2"/>
      <c r="C7" s="2"/>
      <c r="D7" s="2"/>
      <c r="E7" s="87" t="s">
        <v>36</v>
      </c>
      <c r="F7" s="87"/>
      <c r="G7" s="87" t="s">
        <v>37</v>
      </c>
      <c r="H7" s="87"/>
      <c r="J7" s="1"/>
      <c r="K7" s="1"/>
      <c r="L7" s="1"/>
      <c r="M7" s="1"/>
      <c r="N7" s="1"/>
      <c r="O7" s="1"/>
      <c r="P7" s="1"/>
      <c r="Q7" s="1"/>
    </row>
    <row r="8" spans="2:8" ht="12.75">
      <c r="B8" s="2"/>
      <c r="C8" s="2"/>
      <c r="D8" s="2"/>
      <c r="E8" s="1" t="s">
        <v>0</v>
      </c>
      <c r="F8" s="1" t="s">
        <v>4</v>
      </c>
      <c r="G8" s="1" t="s">
        <v>0</v>
      </c>
      <c r="H8" s="1" t="s">
        <v>4</v>
      </c>
    </row>
    <row r="9" spans="5:8" ht="12.75">
      <c r="E9" s="1" t="s">
        <v>1</v>
      </c>
      <c r="F9" s="1" t="s">
        <v>5</v>
      </c>
      <c r="G9" s="1" t="s">
        <v>1</v>
      </c>
      <c r="H9" s="1" t="s">
        <v>5</v>
      </c>
    </row>
    <row r="10" spans="5:8" ht="12.75">
      <c r="E10" s="1" t="s">
        <v>2</v>
      </c>
      <c r="F10" s="1" t="s">
        <v>2</v>
      </c>
      <c r="G10" s="1" t="s">
        <v>6</v>
      </c>
      <c r="H10" s="1" t="s">
        <v>7</v>
      </c>
    </row>
    <row r="11" spans="5:17" ht="12.75">
      <c r="E11" s="44">
        <v>39021</v>
      </c>
      <c r="F11" s="77">
        <v>38656</v>
      </c>
      <c r="G11" s="77">
        <v>39021</v>
      </c>
      <c r="H11" s="77">
        <v>38656</v>
      </c>
      <c r="J11" s="48"/>
      <c r="K11" s="48"/>
      <c r="L11" s="48"/>
      <c r="M11" s="48"/>
      <c r="N11" s="48"/>
      <c r="O11" s="48"/>
      <c r="P11" s="48"/>
      <c r="Q11" s="48"/>
    </row>
    <row r="12" spans="5:17" ht="12.75">
      <c r="E12" s="1" t="s">
        <v>3</v>
      </c>
      <c r="F12" s="1" t="s">
        <v>3</v>
      </c>
      <c r="G12" s="1" t="s">
        <v>3</v>
      </c>
      <c r="H12" s="1" t="s">
        <v>3</v>
      </c>
      <c r="J12" s="1"/>
      <c r="K12" s="1"/>
      <c r="L12" s="1"/>
      <c r="M12" s="1"/>
      <c r="N12" s="1"/>
      <c r="O12" s="1"/>
      <c r="P12" s="1"/>
      <c r="Q12" s="1"/>
    </row>
    <row r="14" spans="2:8" ht="12.75">
      <c r="B14" t="s">
        <v>19</v>
      </c>
      <c r="E14" s="8">
        <v>48457</v>
      </c>
      <c r="F14" s="8">
        <v>28796</v>
      </c>
      <c r="G14" s="8">
        <v>96811</v>
      </c>
      <c r="H14" s="8">
        <v>80945</v>
      </c>
    </row>
    <row r="15" spans="5:8" ht="12.75">
      <c r="E15" s="8"/>
      <c r="F15" s="8"/>
      <c r="G15" s="8"/>
      <c r="H15" s="8"/>
    </row>
    <row r="16" spans="2:8" ht="12.75">
      <c r="B16" s="2" t="s">
        <v>104</v>
      </c>
      <c r="E16" s="8">
        <v>6672</v>
      </c>
      <c r="F16" s="8">
        <v>3157</v>
      </c>
      <c r="G16" s="8">
        <v>14626</v>
      </c>
      <c r="H16" s="8">
        <v>7048</v>
      </c>
    </row>
    <row r="17" spans="5:8" ht="12.75">
      <c r="E17" s="8"/>
      <c r="F17" s="8"/>
      <c r="G17" s="8"/>
      <c r="H17" s="8"/>
    </row>
    <row r="18" spans="2:8" ht="12.75">
      <c r="B18" s="2" t="s">
        <v>42</v>
      </c>
      <c r="E18" s="8">
        <v>-574</v>
      </c>
      <c r="F18" s="8">
        <v>-353</v>
      </c>
      <c r="G18" s="8">
        <v>-1044</v>
      </c>
      <c r="H18" s="8">
        <v>-789</v>
      </c>
    </row>
    <row r="19" spans="2:14" ht="12.75">
      <c r="B19" s="2" t="s">
        <v>43</v>
      </c>
      <c r="E19" s="8">
        <v>220</v>
      </c>
      <c r="F19" s="8">
        <v>199</v>
      </c>
      <c r="G19" s="8">
        <v>446</v>
      </c>
      <c r="H19" s="8">
        <v>466</v>
      </c>
      <c r="M19" s="6"/>
      <c r="N19" s="6"/>
    </row>
    <row r="20" spans="2:8" ht="12.75">
      <c r="B20" s="2"/>
      <c r="E20" s="10"/>
      <c r="F20" s="7"/>
      <c r="G20" s="10"/>
      <c r="H20" s="10"/>
    </row>
    <row r="21" spans="2:8" ht="12.75">
      <c r="B21" t="s">
        <v>44</v>
      </c>
      <c r="E21" s="8">
        <f>SUM(E16:E20)</f>
        <v>6318</v>
      </c>
      <c r="F21" s="8">
        <f>SUM(F16:F20)</f>
        <v>3003</v>
      </c>
      <c r="G21" s="8">
        <f>SUM(G16:G20)</f>
        <v>14028</v>
      </c>
      <c r="H21" s="8">
        <f>SUM(H16:H20)</f>
        <v>6725</v>
      </c>
    </row>
    <row r="22" spans="2:8" ht="12.75">
      <c r="B22" s="2" t="s">
        <v>45</v>
      </c>
      <c r="E22" s="10">
        <v>-2290</v>
      </c>
      <c r="F22" s="10">
        <v>-810</v>
      </c>
      <c r="G22" s="10">
        <v>-4789</v>
      </c>
      <c r="H22" s="10">
        <v>-2063</v>
      </c>
    </row>
    <row r="23" spans="2:8" ht="13.5" thickBot="1">
      <c r="B23" t="s">
        <v>160</v>
      </c>
      <c r="E23" s="12">
        <f>SUM(E21:E22)</f>
        <v>4028</v>
      </c>
      <c r="F23" s="12">
        <f>SUM(F21:F22)</f>
        <v>2193</v>
      </c>
      <c r="G23" s="12">
        <f>SUM(G21:G22)</f>
        <v>9239</v>
      </c>
      <c r="H23" s="12">
        <f>SUM(H21:H22)</f>
        <v>4662</v>
      </c>
    </row>
    <row r="24" spans="5:8" ht="13.5" thickTop="1">
      <c r="E24" s="13"/>
      <c r="F24" s="13"/>
      <c r="G24" s="13"/>
      <c r="H24" s="13"/>
    </row>
    <row r="25" spans="2:8" ht="12.75">
      <c r="B25" s="2" t="s">
        <v>131</v>
      </c>
      <c r="E25" s="8"/>
      <c r="F25" s="8"/>
      <c r="G25" s="8"/>
      <c r="H25" s="8"/>
    </row>
    <row r="26" spans="2:8" ht="12.75">
      <c r="B26" s="56" t="s">
        <v>156</v>
      </c>
      <c r="C26" s="56"/>
      <c r="D26" s="56"/>
      <c r="E26" s="13">
        <v>4153</v>
      </c>
      <c r="F26" s="13">
        <v>2196</v>
      </c>
      <c r="G26" s="13">
        <v>9368</v>
      </c>
      <c r="H26" s="13">
        <v>4673</v>
      </c>
    </row>
    <row r="27" spans="2:8" ht="12.75">
      <c r="B27" s="2" t="s">
        <v>121</v>
      </c>
      <c r="E27" s="8">
        <v>-125</v>
      </c>
      <c r="F27" s="49">
        <v>-3</v>
      </c>
      <c r="G27" s="13">
        <v>-129</v>
      </c>
      <c r="H27" s="13">
        <v>-11</v>
      </c>
    </row>
    <row r="28" spans="2:8" ht="13.5" thickBot="1">
      <c r="B28" t="s">
        <v>160</v>
      </c>
      <c r="E28" s="12">
        <f>SUM(E26:E27)</f>
        <v>4028</v>
      </c>
      <c r="F28" s="12">
        <f>SUM(F26:F27)</f>
        <v>2193</v>
      </c>
      <c r="G28" s="12">
        <f>SUM(G26:G27)</f>
        <v>9239</v>
      </c>
      <c r="H28" s="12">
        <f>SUM(H26:H27)</f>
        <v>4662</v>
      </c>
    </row>
    <row r="29" spans="5:8" ht="13.5" thickTop="1">
      <c r="E29" s="23"/>
      <c r="F29" s="23"/>
      <c r="G29" s="23"/>
      <c r="H29" s="23"/>
    </row>
    <row r="30" spans="5:8" ht="12.75">
      <c r="E30" s="23"/>
      <c r="F30" s="23"/>
      <c r="G30" s="23"/>
      <c r="H30" s="23"/>
    </row>
    <row r="31" spans="5:8" ht="12.75">
      <c r="E31" s="23"/>
      <c r="F31" s="23"/>
      <c r="G31" s="23"/>
      <c r="H31" s="23"/>
    </row>
    <row r="32" spans="2:8" ht="12.75">
      <c r="B32" t="s">
        <v>47</v>
      </c>
      <c r="E32" s="62">
        <f>E26/165554*100</f>
        <v>2.50854706017372</v>
      </c>
      <c r="F32" s="62">
        <v>1.33</v>
      </c>
      <c r="G32" s="62">
        <f>G26/165554*100</f>
        <v>5.658576657767254</v>
      </c>
      <c r="H32" s="62">
        <v>2.84</v>
      </c>
    </row>
    <row r="33" spans="2:8" s="41" customFormat="1" ht="11.25">
      <c r="B33" s="41" t="s">
        <v>215</v>
      </c>
      <c r="E33" s="42"/>
      <c r="F33" s="63"/>
      <c r="G33" s="63"/>
      <c r="H33" s="63"/>
    </row>
    <row r="34" spans="2:8" s="41" customFormat="1" ht="11.25">
      <c r="B34" s="41" t="s">
        <v>97</v>
      </c>
      <c r="E34" s="42"/>
      <c r="F34" s="63"/>
      <c r="G34" s="63"/>
      <c r="H34" s="63"/>
    </row>
    <row r="35" spans="6:8" ht="12.75">
      <c r="F35" s="56"/>
      <c r="G35" s="56"/>
      <c r="H35" s="56"/>
    </row>
    <row r="36" spans="2:8" ht="12.75">
      <c r="B36" t="s">
        <v>48</v>
      </c>
      <c r="E36" s="64">
        <f>4176/228013*100</f>
        <v>1.8314745211895813</v>
      </c>
      <c r="F36" s="62">
        <v>0.96</v>
      </c>
      <c r="G36" s="64">
        <f>9413/228013*100</f>
        <v>4.1282733879208635</v>
      </c>
      <c r="H36" s="62">
        <v>2.05</v>
      </c>
    </row>
    <row r="37" spans="2:8" ht="12.75">
      <c r="B37" s="41" t="s">
        <v>216</v>
      </c>
      <c r="E37" s="40"/>
      <c r="F37" s="62"/>
      <c r="G37" s="64"/>
      <c r="H37" s="62"/>
    </row>
    <row r="38" ht="12.75">
      <c r="B38" s="41" t="s">
        <v>97</v>
      </c>
    </row>
    <row r="40" spans="2:8" ht="12.75">
      <c r="B40" s="88" t="s">
        <v>175</v>
      </c>
      <c r="C40" s="88"/>
      <c r="D40" s="88"/>
      <c r="E40" s="88"/>
      <c r="F40" s="88"/>
      <c r="G40" s="88"/>
      <c r="H40" s="88"/>
    </row>
    <row r="41" spans="2:8" ht="12.75">
      <c r="B41" s="88"/>
      <c r="C41" s="88"/>
      <c r="D41" s="88"/>
      <c r="E41" s="88"/>
      <c r="F41" s="88"/>
      <c r="G41" s="88"/>
      <c r="H41" s="88"/>
    </row>
    <row r="42" ht="12.75">
      <c r="C42" s="3"/>
    </row>
    <row r="43" spans="2:3" ht="12.75">
      <c r="B43" s="20"/>
      <c r="C43" s="3"/>
    </row>
    <row r="44" spans="3:8" ht="12.75">
      <c r="C44" s="3"/>
      <c r="E44" s="6"/>
      <c r="F44" s="1"/>
      <c r="G44" s="6"/>
      <c r="H44" s="1"/>
    </row>
    <row r="48" ht="12.75">
      <c r="C48" s="17"/>
    </row>
    <row r="51" s="23" customFormat="1" ht="12.75"/>
    <row r="52" s="23" customFormat="1" ht="12.75"/>
    <row r="53" s="23" customFormat="1" ht="12.75"/>
    <row r="54" s="23" customFormat="1" ht="12.75"/>
    <row r="55" s="23" customFormat="1" ht="12.75"/>
    <row r="56" s="23" customFormat="1" ht="12.75"/>
    <row r="57" s="23" customFormat="1" ht="12.75"/>
  </sheetData>
  <mergeCells count="3">
    <mergeCell ref="E7:F7"/>
    <mergeCell ref="G7:H7"/>
    <mergeCell ref="B40:H41"/>
  </mergeCells>
  <printOptions/>
  <pageMargins left="0.4" right="0.27" top="0.55" bottom="0.5" header="0.3" footer="0.5"/>
  <pageSetup fitToHeight="1" fitToWidth="1" horizontalDpi="600" verticalDpi="600" orientation="portrait" scale="87" r:id="rId1"/>
</worksheet>
</file>

<file path=xl/worksheets/sheet2.xml><?xml version="1.0" encoding="utf-8"?>
<worksheet xmlns="http://schemas.openxmlformats.org/spreadsheetml/2006/main" xmlns:r="http://schemas.openxmlformats.org/officeDocument/2006/relationships">
  <sheetPr>
    <pageSetUpPr fitToPage="1"/>
  </sheetPr>
  <dimension ref="B1:AA66"/>
  <sheetViews>
    <sheetView tabSelected="1" workbookViewId="0" topLeftCell="A1">
      <selection activeCell="D8" sqref="D8"/>
    </sheetView>
  </sheetViews>
  <sheetFormatPr defaultColWidth="9.140625" defaultRowHeight="12.75"/>
  <cols>
    <col min="1" max="1" width="2.421875" style="0" customWidth="1"/>
    <col min="2" max="2" width="3.7109375" style="0" customWidth="1"/>
    <col min="3" max="3" width="2.7109375" style="0" customWidth="1"/>
    <col min="4" max="4" width="39.00390625" style="0" customWidth="1"/>
    <col min="5" max="5" width="13.140625" style="0" customWidth="1"/>
    <col min="6" max="6" width="13.00390625" style="0" customWidth="1"/>
    <col min="7" max="7" width="15.00390625" style="0" customWidth="1"/>
    <col min="8" max="8" width="13.421875" style="0" customWidth="1"/>
    <col min="9" max="9" width="18.140625" style="0" customWidth="1"/>
  </cols>
  <sheetData>
    <row r="1" ht="12.75">
      <c r="B1" s="4" t="str">
        <f>'[1]P&amp;L'!B1</f>
        <v>MUTIARA GOODYEAR DEVELOPMENT BERHAD (40282-V)</v>
      </c>
    </row>
    <row r="2" ht="12.75">
      <c r="B2" s="4" t="str">
        <f>'P&amp;L'!B2</f>
        <v>INTERIM FINANCIAL REPORT FOR THE SECOND QUARTER ENDED 31 OCTOBER 2006</v>
      </c>
    </row>
    <row r="3" ht="12.75">
      <c r="B3" s="4"/>
    </row>
    <row r="4" ht="12.75">
      <c r="B4" s="4" t="s">
        <v>49</v>
      </c>
    </row>
    <row r="6" spans="2:7" ht="12.75">
      <c r="B6" s="2"/>
      <c r="C6" s="2"/>
      <c r="D6" s="2"/>
      <c r="E6" s="1" t="s">
        <v>8</v>
      </c>
      <c r="F6" s="36"/>
      <c r="G6" s="2"/>
    </row>
    <row r="7" spans="2:9" ht="12.75">
      <c r="B7" s="2"/>
      <c r="C7" s="2"/>
      <c r="D7" s="2"/>
      <c r="E7" s="1" t="s">
        <v>9</v>
      </c>
      <c r="F7" s="1" t="s">
        <v>8</v>
      </c>
      <c r="H7" s="1"/>
      <c r="I7" s="1"/>
    </row>
    <row r="8" spans="5:9" ht="12.75">
      <c r="E8" s="50" t="s">
        <v>10</v>
      </c>
      <c r="F8" s="1" t="s">
        <v>11</v>
      </c>
      <c r="H8" s="1"/>
      <c r="I8" s="1"/>
    </row>
    <row r="9" spans="5:9" ht="12.75">
      <c r="E9" s="1" t="s">
        <v>2</v>
      </c>
      <c r="F9" s="1" t="s">
        <v>12</v>
      </c>
      <c r="H9" s="1"/>
      <c r="I9" s="1"/>
    </row>
    <row r="10" spans="5:9" ht="12.75">
      <c r="E10" s="77">
        <v>39021</v>
      </c>
      <c r="F10" s="77">
        <f>'[1]P&amp;L'!E11</f>
        <v>38837</v>
      </c>
      <c r="H10" s="1"/>
      <c r="I10" s="1"/>
    </row>
    <row r="11" spans="5:9" ht="12.75">
      <c r="E11" s="1" t="s">
        <v>3</v>
      </c>
      <c r="F11" s="1" t="s">
        <v>3</v>
      </c>
      <c r="H11" s="1"/>
      <c r="I11" s="1"/>
    </row>
    <row r="12" spans="6:9" ht="12.75">
      <c r="F12" s="1"/>
      <c r="H12" s="1"/>
      <c r="I12" s="1"/>
    </row>
    <row r="13" ht="12.75">
      <c r="B13" s="4" t="s">
        <v>133</v>
      </c>
    </row>
    <row r="14" ht="12.75">
      <c r="B14" t="s">
        <v>144</v>
      </c>
    </row>
    <row r="15" spans="3:7" ht="12.75">
      <c r="C15" t="s">
        <v>20</v>
      </c>
      <c r="E15" s="8">
        <v>5200</v>
      </c>
      <c r="F15" s="51">
        <v>5899</v>
      </c>
      <c r="G15" s="55"/>
    </row>
    <row r="16" spans="2:7" ht="12.75">
      <c r="B16" s="3"/>
      <c r="C16" t="s">
        <v>134</v>
      </c>
      <c r="E16" s="8">
        <v>61475</v>
      </c>
      <c r="F16" s="51">
        <v>61475</v>
      </c>
      <c r="G16" s="55"/>
    </row>
    <row r="17" spans="3:7" ht="12.75">
      <c r="C17" t="s">
        <v>224</v>
      </c>
      <c r="E17" s="8">
        <f>5500+3200</f>
        <v>8700</v>
      </c>
      <c r="F17" s="51">
        <v>5500</v>
      </c>
      <c r="G17" s="55"/>
    </row>
    <row r="18" spans="3:7" ht="12.75">
      <c r="C18" t="s">
        <v>21</v>
      </c>
      <c r="E18" s="8">
        <v>222812</v>
      </c>
      <c r="F18" s="52">
        <v>224677</v>
      </c>
      <c r="G18" s="55"/>
    </row>
    <row r="19" spans="3:7" ht="12.75">
      <c r="C19" t="s">
        <v>125</v>
      </c>
      <c r="E19" s="8">
        <v>1200</v>
      </c>
      <c r="F19" s="51">
        <v>1200</v>
      </c>
      <c r="G19" s="55"/>
    </row>
    <row r="20" spans="3:7" ht="12.75">
      <c r="C20" t="s">
        <v>99</v>
      </c>
      <c r="E20" s="8">
        <v>44</v>
      </c>
      <c r="F20" s="51">
        <v>373</v>
      </c>
      <c r="G20" s="55"/>
    </row>
    <row r="21" spans="5:7" ht="12.75">
      <c r="E21" s="53">
        <f>SUM(E15:E20)</f>
        <v>299431</v>
      </c>
      <c r="F21" s="53">
        <f>SUM(F15:F20)</f>
        <v>299124</v>
      </c>
      <c r="G21" s="55"/>
    </row>
    <row r="22" spans="6:7" ht="12.75">
      <c r="F22" s="51"/>
      <c r="G22" s="55"/>
    </row>
    <row r="23" spans="2:7" ht="12.75">
      <c r="B23" t="s">
        <v>13</v>
      </c>
      <c r="F23" s="51"/>
      <c r="G23" s="55"/>
    </row>
    <row r="24" spans="3:7" ht="12.75">
      <c r="C24" t="s">
        <v>126</v>
      </c>
      <c r="E24" s="8">
        <v>172331</v>
      </c>
      <c r="F24" s="52">
        <v>181079</v>
      </c>
      <c r="G24" s="55"/>
    </row>
    <row r="25" spans="3:7" ht="12.75">
      <c r="C25" t="s">
        <v>127</v>
      </c>
      <c r="E25" s="8">
        <v>10214</v>
      </c>
      <c r="F25" s="51">
        <v>10214</v>
      </c>
      <c r="G25" s="55"/>
    </row>
    <row r="26" spans="2:7" ht="12.75">
      <c r="B26" s="3"/>
      <c r="C26" t="s">
        <v>23</v>
      </c>
      <c r="E26" s="8">
        <v>15637</v>
      </c>
      <c r="F26" s="51">
        <v>12897</v>
      </c>
      <c r="G26" s="55"/>
    </row>
    <row r="27" spans="3:7" ht="12.75">
      <c r="C27" t="s">
        <v>22</v>
      </c>
      <c r="E27" s="8">
        <f>4049+697</f>
        <v>4746</v>
      </c>
      <c r="F27" s="51">
        <f>4000+2267</f>
        <v>6267</v>
      </c>
      <c r="G27" s="55"/>
    </row>
    <row r="28" spans="2:7" ht="12.75">
      <c r="B28" s="3"/>
      <c r="C28" t="s">
        <v>24</v>
      </c>
      <c r="E28" s="8">
        <f>33999+41226</f>
        <v>75225</v>
      </c>
      <c r="F28" s="51">
        <f>9895+21344</f>
        <v>31239</v>
      </c>
      <c r="G28" s="55"/>
    </row>
    <row r="29" spans="5:7" ht="12.75">
      <c r="E29" s="11">
        <f>SUM(E24:E28)</f>
        <v>278153</v>
      </c>
      <c r="F29" s="11">
        <f>SUM(F24:F28)</f>
        <v>241696</v>
      </c>
      <c r="G29" s="24"/>
    </row>
    <row r="30" spans="2:7" ht="13.5" thickBot="1">
      <c r="B30" s="4" t="s">
        <v>138</v>
      </c>
      <c r="E30" s="61">
        <f>E21+E29</f>
        <v>577584</v>
      </c>
      <c r="F30" s="61">
        <f>F21+F29</f>
        <v>540820</v>
      </c>
      <c r="G30" s="24"/>
    </row>
    <row r="31" spans="6:7" ht="12.75">
      <c r="F31" s="24"/>
      <c r="G31" s="24"/>
    </row>
    <row r="32" spans="2:7" ht="12.75">
      <c r="B32" s="4" t="s">
        <v>139</v>
      </c>
      <c r="F32" s="24"/>
      <c r="G32" s="24"/>
    </row>
    <row r="33" spans="2:7" ht="12.75">
      <c r="B33" t="s">
        <v>157</v>
      </c>
      <c r="F33" s="24"/>
      <c r="G33" s="24"/>
    </row>
    <row r="34" spans="3:7" ht="12.75">
      <c r="C34" t="s">
        <v>15</v>
      </c>
      <c r="E34" s="8">
        <v>168454</v>
      </c>
      <c r="F34" s="51">
        <v>168195</v>
      </c>
      <c r="G34" s="55"/>
    </row>
    <row r="35" spans="3:7" ht="12.75">
      <c r="C35" t="s">
        <v>26</v>
      </c>
      <c r="E35" s="8">
        <v>72585</v>
      </c>
      <c r="F35" s="51">
        <v>72880</v>
      </c>
      <c r="G35" s="55"/>
    </row>
    <row r="36" spans="3:7" ht="12.75">
      <c r="C36" t="s">
        <v>140</v>
      </c>
      <c r="E36" s="8">
        <v>3727</v>
      </c>
      <c r="F36" s="51">
        <v>3662</v>
      </c>
      <c r="G36" s="55"/>
    </row>
    <row r="37" spans="3:7" ht="12.75">
      <c r="C37" t="s">
        <v>206</v>
      </c>
      <c r="E37" s="8">
        <v>5571</v>
      </c>
      <c r="F37" s="51">
        <v>4754</v>
      </c>
      <c r="G37" s="55"/>
    </row>
    <row r="38" spans="3:7" ht="12.75">
      <c r="C38" t="s">
        <v>141</v>
      </c>
      <c r="E38" s="10">
        <v>34288</v>
      </c>
      <c r="F38" s="54">
        <v>25815</v>
      </c>
      <c r="G38" s="14"/>
    </row>
    <row r="39" spans="5:7" ht="12.75">
      <c r="E39" s="55">
        <f>SUM(E34:E38)</f>
        <v>284625</v>
      </c>
      <c r="F39" s="55">
        <f>SUM(F34:F38)</f>
        <v>275306</v>
      </c>
      <c r="G39" s="14"/>
    </row>
    <row r="40" spans="2:7" ht="12.75">
      <c r="B40" t="s">
        <v>16</v>
      </c>
      <c r="E40" s="51">
        <v>10190</v>
      </c>
      <c r="F40" s="51">
        <v>10319</v>
      </c>
      <c r="G40" s="55"/>
    </row>
    <row r="41" spans="2:7" ht="12.75">
      <c r="B41" t="s">
        <v>142</v>
      </c>
      <c r="E41" s="53">
        <f>SUM(E39:E40)</f>
        <v>294815</v>
      </c>
      <c r="F41" s="53">
        <f>SUM(F39:F40)</f>
        <v>285625</v>
      </c>
      <c r="G41" s="55"/>
    </row>
    <row r="42" spans="2:7" ht="12.75">
      <c r="B42" s="3"/>
      <c r="F42" s="51"/>
      <c r="G42" s="55"/>
    </row>
    <row r="43" spans="2:7" ht="12.75">
      <c r="B43" s="2" t="s">
        <v>143</v>
      </c>
      <c r="F43" s="51"/>
      <c r="G43" s="55"/>
    </row>
    <row r="44" spans="2:7" ht="12.75">
      <c r="B44" s="3"/>
      <c r="C44" s="2" t="s">
        <v>145</v>
      </c>
      <c r="E44" s="8">
        <f>142355+994</f>
        <v>143349</v>
      </c>
      <c r="F44" s="51">
        <f>118670+1324</f>
        <v>119994</v>
      </c>
      <c r="G44" s="55"/>
    </row>
    <row r="45" spans="3:7" ht="12.75">
      <c r="C45" s="2" t="s">
        <v>146</v>
      </c>
      <c r="E45" s="8">
        <v>25057</v>
      </c>
      <c r="F45" s="51">
        <v>26042</v>
      </c>
      <c r="G45" s="55"/>
    </row>
    <row r="46" spans="3:7" ht="12.75">
      <c r="C46" s="2" t="s">
        <v>147</v>
      </c>
      <c r="E46" s="8">
        <v>1013</v>
      </c>
      <c r="F46" s="51">
        <v>1013</v>
      </c>
      <c r="G46" s="55"/>
    </row>
    <row r="47" spans="3:7" ht="12.75">
      <c r="C47" s="2"/>
      <c r="E47" s="53">
        <f>SUM(E44:E46)</f>
        <v>169419</v>
      </c>
      <c r="F47" s="53">
        <f>SUM(F44:F46)</f>
        <v>147049</v>
      </c>
      <c r="G47" s="55"/>
    </row>
    <row r="48" spans="2:7" ht="12.75">
      <c r="B48" s="2"/>
      <c r="F48" s="51"/>
      <c r="G48" s="55"/>
    </row>
    <row r="49" spans="2:7" ht="12.75">
      <c r="B49" t="s">
        <v>14</v>
      </c>
      <c r="G49" s="23"/>
    </row>
    <row r="50" spans="3:7" ht="12.75">
      <c r="C50" t="s">
        <v>135</v>
      </c>
      <c r="E50" s="8">
        <v>29254</v>
      </c>
      <c r="F50" s="51">
        <v>29294</v>
      </c>
      <c r="G50" s="55"/>
    </row>
    <row r="51" spans="3:7" ht="12.75">
      <c r="C51" t="s">
        <v>136</v>
      </c>
      <c r="E51" s="85">
        <v>830</v>
      </c>
      <c r="F51" s="52">
        <v>1849</v>
      </c>
      <c r="G51" s="55"/>
    </row>
    <row r="52" spans="3:7" ht="12.75">
      <c r="C52" t="s">
        <v>137</v>
      </c>
      <c r="E52" s="8">
        <f>19400+11040+6500+6914-46</f>
        <v>43808</v>
      </c>
      <c r="F52" s="51">
        <f>23929+6500+5540+1128</f>
        <v>37097</v>
      </c>
      <c r="G52" s="55"/>
    </row>
    <row r="53" spans="3:7" ht="12.75">
      <c r="C53" t="s">
        <v>29</v>
      </c>
      <c r="E53" s="8">
        <f>711+32239</f>
        <v>32950</v>
      </c>
      <c r="F53" s="51">
        <f>772+35514</f>
        <v>36286</v>
      </c>
      <c r="G53" s="55"/>
    </row>
    <row r="54" spans="3:7" ht="12.75">
      <c r="C54" t="s">
        <v>25</v>
      </c>
      <c r="E54" s="8">
        <v>6508</v>
      </c>
      <c r="F54" s="51">
        <v>3620</v>
      </c>
      <c r="G54" s="55"/>
    </row>
    <row r="55" spans="5:7" ht="12.75">
      <c r="E55" s="53">
        <f>SUM(E50:E54)</f>
        <v>113350</v>
      </c>
      <c r="F55" s="53">
        <f>SUM(F50:F54)</f>
        <v>108146</v>
      </c>
      <c r="G55" s="55"/>
    </row>
    <row r="56" spans="2:7" ht="12.75">
      <c r="B56" t="s">
        <v>148</v>
      </c>
      <c r="E56" s="53">
        <f>E47+E55</f>
        <v>282769</v>
      </c>
      <c r="F56" s="53">
        <f>F47+F55</f>
        <v>255195</v>
      </c>
      <c r="G56" s="55"/>
    </row>
    <row r="57" spans="2:7" ht="13.5" thickBot="1">
      <c r="B57" s="4" t="s">
        <v>149</v>
      </c>
      <c r="E57" s="61">
        <f>E41+E56</f>
        <v>577584</v>
      </c>
      <c r="F57" s="61">
        <f>F41+F56</f>
        <v>540820</v>
      </c>
      <c r="G57" s="23"/>
    </row>
    <row r="58" spans="2:7" ht="12.75">
      <c r="B58" s="3"/>
      <c r="C58" s="23"/>
      <c r="D58" s="23"/>
      <c r="E58" s="24"/>
      <c r="F58" s="24"/>
      <c r="G58" s="24"/>
    </row>
    <row r="59" spans="3:7" ht="12.75">
      <c r="C59" s="2"/>
      <c r="G59" s="23"/>
    </row>
    <row r="60" spans="2:7" ht="12.75">
      <c r="B60" s="56" t="s">
        <v>132</v>
      </c>
      <c r="D60" s="56"/>
      <c r="E60" s="57">
        <f>E39/E34</f>
        <v>1.689630403552305</v>
      </c>
      <c r="F60" s="57">
        <f>F39/F34</f>
        <v>1.6368263028032939</v>
      </c>
      <c r="G60" s="60"/>
    </row>
    <row r="61" spans="3:7" ht="12.75">
      <c r="C61" s="58" t="s">
        <v>150</v>
      </c>
      <c r="D61" s="56"/>
      <c r="E61" s="56"/>
      <c r="F61" s="56"/>
      <c r="G61" s="56"/>
    </row>
    <row r="62" spans="3:27" ht="12.75">
      <c r="C62" s="41"/>
      <c r="M62" s="59"/>
      <c r="N62" s="59"/>
      <c r="O62" s="59"/>
      <c r="P62" s="1"/>
      <c r="Q62" s="1"/>
      <c r="R62" s="1"/>
      <c r="S62" s="1"/>
      <c r="T62" s="1"/>
      <c r="U62" s="1"/>
      <c r="V62" s="1"/>
      <c r="X62" s="59"/>
      <c r="Y62" s="59"/>
      <c r="Z62" s="59"/>
      <c r="AA62" s="1"/>
    </row>
    <row r="63" ht="12.75">
      <c r="C63" s="17"/>
    </row>
    <row r="64" spans="2:8" ht="12.75" customHeight="1">
      <c r="B64" s="88" t="s">
        <v>176</v>
      </c>
      <c r="C64" s="88"/>
      <c r="D64" s="88"/>
      <c r="E64" s="88"/>
      <c r="F64" s="88"/>
      <c r="G64" s="67"/>
      <c r="H64" s="67"/>
    </row>
    <row r="65" spans="2:8" ht="12.75">
      <c r="B65" s="88"/>
      <c r="C65" s="88"/>
      <c r="D65" s="88"/>
      <c r="E65" s="88"/>
      <c r="F65" s="88"/>
      <c r="G65" s="67"/>
      <c r="H65" s="67"/>
    </row>
    <row r="66" spans="2:6" ht="12.75">
      <c r="B66" s="88"/>
      <c r="C66" s="88"/>
      <c r="D66" s="88"/>
      <c r="E66" s="88"/>
      <c r="F66" s="88"/>
    </row>
  </sheetData>
  <mergeCells count="1">
    <mergeCell ref="B64:F66"/>
  </mergeCells>
  <printOptions/>
  <pageMargins left="0.73" right="0.47" top="0.5" bottom="0.5" header="0.5" footer="0.25"/>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B1:AB43"/>
  <sheetViews>
    <sheetView workbookViewId="0" topLeftCell="A9">
      <selection activeCell="I17" sqref="I17"/>
    </sheetView>
  </sheetViews>
  <sheetFormatPr defaultColWidth="9.140625" defaultRowHeight="12.75"/>
  <cols>
    <col min="1" max="1" width="2.421875" style="0" customWidth="1"/>
    <col min="2" max="2" width="27.8515625" style="0" customWidth="1"/>
    <col min="3" max="3" width="1.421875" style="0" customWidth="1"/>
    <col min="4" max="4" width="11.57421875" style="0" customWidth="1"/>
    <col min="5" max="5" width="11.00390625" style="0" customWidth="1"/>
    <col min="6" max="6" width="12.7109375" style="0" customWidth="1"/>
    <col min="7" max="7" width="11.57421875" style="0" customWidth="1"/>
    <col min="8" max="8" width="11.8515625" style="0" customWidth="1"/>
    <col min="9" max="9" width="12.140625" style="0" customWidth="1"/>
    <col min="10" max="10" width="11.7109375" style="0" customWidth="1"/>
    <col min="11" max="11" width="11.28125" style="0" bestFit="1" customWidth="1"/>
  </cols>
  <sheetData>
    <row r="1" ht="12.75">
      <c r="B1" s="4" t="str">
        <f>'P&amp;L'!B1</f>
        <v>MUTIARA GOODYEAR DEVELOPMENT BERHAD (40282-V)</v>
      </c>
    </row>
    <row r="2" ht="12.75">
      <c r="B2" s="4" t="str">
        <f>'P&amp;L'!B2</f>
        <v>INTERIM FINANCIAL REPORT FOR THE SECOND QUARTER ENDED 31 OCTOBER 2006</v>
      </c>
    </row>
    <row r="3" ht="12.75">
      <c r="B3" s="4"/>
    </row>
    <row r="4" ht="12.75">
      <c r="B4" s="4" t="s">
        <v>50</v>
      </c>
    </row>
    <row r="7" spans="4:9" ht="12.75">
      <c r="D7" s="89" t="s">
        <v>174</v>
      </c>
      <c r="E7" s="91"/>
      <c r="F7" s="91"/>
      <c r="G7" s="91"/>
      <c r="H7" s="91"/>
      <c r="I7" s="92"/>
    </row>
    <row r="8" spans="4:9" ht="5.25" customHeight="1">
      <c r="D8" s="14"/>
      <c r="E8" s="14"/>
      <c r="F8" s="14"/>
      <c r="G8" s="14"/>
      <c r="H8" s="14"/>
      <c r="I8" s="14"/>
    </row>
    <row r="9" spans="6:7" ht="12.75">
      <c r="F9" s="89" t="s">
        <v>152</v>
      </c>
      <c r="G9" s="90"/>
    </row>
    <row r="10" spans="4:11" ht="12.75">
      <c r="D10" s="1" t="s">
        <v>51</v>
      </c>
      <c r="E10" s="1" t="s">
        <v>26</v>
      </c>
      <c r="F10" s="1" t="s">
        <v>51</v>
      </c>
      <c r="G10" s="1" t="s">
        <v>54</v>
      </c>
      <c r="H10" s="1" t="s">
        <v>96</v>
      </c>
      <c r="I10" s="1"/>
      <c r="J10" s="1" t="s">
        <v>153</v>
      </c>
      <c r="K10" s="1" t="s">
        <v>18</v>
      </c>
    </row>
    <row r="11" spans="4:11" ht="12.75">
      <c r="D11" s="1" t="s">
        <v>52</v>
      </c>
      <c r="E11" s="1"/>
      <c r="F11" s="1" t="s">
        <v>53</v>
      </c>
      <c r="G11" s="1" t="s">
        <v>55</v>
      </c>
      <c r="H11" s="1" t="s">
        <v>158</v>
      </c>
      <c r="I11" s="1" t="s">
        <v>159</v>
      </c>
      <c r="J11" s="1" t="s">
        <v>154</v>
      </c>
      <c r="K11" s="1" t="s">
        <v>151</v>
      </c>
    </row>
    <row r="12" spans="4:11" ht="12.75">
      <c r="D12" s="1"/>
      <c r="E12" s="1"/>
      <c r="F12" s="1"/>
      <c r="G12" s="1"/>
      <c r="H12" s="1"/>
      <c r="I12" s="1"/>
      <c r="J12" s="1"/>
      <c r="K12" s="1"/>
    </row>
    <row r="13" spans="4:11" ht="12.75">
      <c r="D13" s="1" t="s">
        <v>3</v>
      </c>
      <c r="E13" s="1" t="s">
        <v>3</v>
      </c>
      <c r="F13" s="1" t="s">
        <v>3</v>
      </c>
      <c r="G13" s="1" t="s">
        <v>3</v>
      </c>
      <c r="H13" s="1" t="s">
        <v>3</v>
      </c>
      <c r="I13" s="1" t="s">
        <v>3</v>
      </c>
      <c r="J13" s="1" t="s">
        <v>3</v>
      </c>
      <c r="K13" s="1" t="s">
        <v>3</v>
      </c>
    </row>
    <row r="15" spans="2:11" ht="12.75">
      <c r="B15" t="s">
        <v>203</v>
      </c>
      <c r="D15" s="9">
        <f>D39</f>
        <v>168195</v>
      </c>
      <c r="E15" s="9">
        <f aca="true" t="shared" si="0" ref="E15:K15">E39</f>
        <v>72880</v>
      </c>
      <c r="F15" s="9">
        <f t="shared" si="0"/>
        <v>3662</v>
      </c>
      <c r="G15" s="9">
        <f t="shared" si="0"/>
        <v>4754</v>
      </c>
      <c r="H15" s="9">
        <f t="shared" si="0"/>
        <v>25815</v>
      </c>
      <c r="I15" s="9">
        <f t="shared" si="0"/>
        <v>275306</v>
      </c>
      <c r="J15" s="9">
        <f t="shared" si="0"/>
        <v>10319</v>
      </c>
      <c r="K15" s="9">
        <f t="shared" si="0"/>
        <v>285625</v>
      </c>
    </row>
    <row r="16" ht="12.75">
      <c r="K16" s="9"/>
    </row>
    <row r="17" spans="2:11" ht="12.75">
      <c r="B17" t="s">
        <v>46</v>
      </c>
      <c r="H17" s="8">
        <f>'P&amp;L'!G26</f>
        <v>9368</v>
      </c>
      <c r="I17" s="9">
        <f>SUM(D17:H17)</f>
        <v>9368</v>
      </c>
      <c r="J17" s="8">
        <v>-129</v>
      </c>
      <c r="K17" s="8">
        <f>SUM(I17:J17)</f>
        <v>9239</v>
      </c>
    </row>
    <row r="18" spans="8:11" ht="12.75">
      <c r="H18" s="8"/>
      <c r="I18" s="8"/>
      <c r="J18" s="8"/>
      <c r="K18" s="8"/>
    </row>
    <row r="19" spans="2:11" ht="12.75">
      <c r="B19" t="s">
        <v>129</v>
      </c>
      <c r="D19" s="8">
        <v>259</v>
      </c>
      <c r="E19" s="8">
        <v>-295</v>
      </c>
      <c r="F19">
        <v>65</v>
      </c>
      <c r="G19" s="8">
        <v>-78</v>
      </c>
      <c r="H19" s="8"/>
      <c r="I19" s="9">
        <f>SUM(D19:H19)</f>
        <v>-49</v>
      </c>
      <c r="J19" s="8"/>
      <c r="K19" s="8">
        <f>SUM(I19:J19)</f>
        <v>-49</v>
      </c>
    </row>
    <row r="20" spans="8:11" ht="12.75">
      <c r="H20" s="8"/>
      <c r="I20" s="8"/>
      <c r="J20" s="8"/>
      <c r="K20" s="8"/>
    </row>
    <row r="21" spans="2:11" ht="12.75">
      <c r="B21" t="s">
        <v>207</v>
      </c>
      <c r="G21" s="8">
        <v>895</v>
      </c>
      <c r="H21" s="8">
        <v>-895</v>
      </c>
      <c r="I21" s="9">
        <f>SUM(D21:H21)</f>
        <v>0</v>
      </c>
      <c r="J21" s="8"/>
      <c r="K21" s="8">
        <f>SUM(I21:J21)</f>
        <v>0</v>
      </c>
    </row>
    <row r="22" spans="2:11" ht="12.75">
      <c r="B22" t="s">
        <v>208</v>
      </c>
      <c r="G22" s="8"/>
      <c r="H22" s="8"/>
      <c r="I22" s="9"/>
      <c r="J22" s="8"/>
      <c r="K22" s="8"/>
    </row>
    <row r="24" spans="2:11" ht="13.5" thickBot="1">
      <c r="B24" t="s">
        <v>211</v>
      </c>
      <c r="D24" s="12">
        <f aca="true" t="shared" si="1" ref="D24:K24">SUM(D15:D23)</f>
        <v>168454</v>
      </c>
      <c r="E24" s="12">
        <f t="shared" si="1"/>
        <v>72585</v>
      </c>
      <c r="F24" s="12">
        <f t="shared" si="1"/>
        <v>3727</v>
      </c>
      <c r="G24" s="12">
        <f t="shared" si="1"/>
        <v>5571</v>
      </c>
      <c r="H24" s="12">
        <f t="shared" si="1"/>
        <v>34288</v>
      </c>
      <c r="I24" s="12">
        <f>SUM(I15:I23)</f>
        <v>284625</v>
      </c>
      <c r="J24" s="12">
        <f>SUM(J15:J23)</f>
        <v>10190</v>
      </c>
      <c r="K24" s="12">
        <f t="shared" si="1"/>
        <v>294815</v>
      </c>
    </row>
    <row r="25" ht="13.5" thickTop="1"/>
    <row r="28" spans="2:11" ht="12.75">
      <c r="B28" t="s">
        <v>128</v>
      </c>
      <c r="D28" s="13">
        <v>163534</v>
      </c>
      <c r="E28" s="13">
        <v>78296</v>
      </c>
      <c r="F28" s="13">
        <v>2497</v>
      </c>
      <c r="G28" s="13">
        <v>3686</v>
      </c>
      <c r="H28" s="13">
        <v>25579</v>
      </c>
      <c r="I28" s="9">
        <f>SUM(D28:H28)</f>
        <v>273592</v>
      </c>
      <c r="J28" s="13">
        <v>10336</v>
      </c>
      <c r="K28" s="8">
        <f>SUM(I28:J28)</f>
        <v>283928</v>
      </c>
    </row>
    <row r="29" spans="4:11" ht="12.75">
      <c r="D29" s="13"/>
      <c r="E29" s="13"/>
      <c r="F29" s="13"/>
      <c r="G29" s="13"/>
      <c r="H29" s="13"/>
      <c r="I29" s="9"/>
      <c r="J29" s="13"/>
      <c r="K29" s="8"/>
    </row>
    <row r="30" spans="2:11" ht="12.75">
      <c r="B30" t="s">
        <v>56</v>
      </c>
      <c r="H30" s="8">
        <v>5130</v>
      </c>
      <c r="I30" s="9">
        <f>SUM(D30:H30)</f>
        <v>5130</v>
      </c>
      <c r="J30" s="8">
        <v>-17</v>
      </c>
      <c r="K30" s="8">
        <f>SUM(I30:J30)</f>
        <v>5113</v>
      </c>
    </row>
    <row r="31" spans="8:11" ht="12.75">
      <c r="H31" s="8"/>
      <c r="I31" s="8"/>
      <c r="J31" s="8"/>
      <c r="K31" s="8"/>
    </row>
    <row r="32" spans="2:11" ht="12.75">
      <c r="B32" t="s">
        <v>155</v>
      </c>
      <c r="H32" s="8">
        <v>-3567</v>
      </c>
      <c r="I32" s="9">
        <f>SUM(D32:H32)</f>
        <v>-3567</v>
      </c>
      <c r="J32" s="8"/>
      <c r="K32" s="8">
        <f>SUM(I32:J32)</f>
        <v>-3567</v>
      </c>
    </row>
    <row r="33" spans="8:11" ht="12.75">
      <c r="H33" s="8"/>
      <c r="I33" s="8"/>
      <c r="J33" s="8"/>
      <c r="K33" s="13"/>
    </row>
    <row r="34" spans="2:11" ht="12.75">
      <c r="B34" t="s">
        <v>129</v>
      </c>
      <c r="D34">
        <v>4661</v>
      </c>
      <c r="E34" s="8">
        <v>-5416</v>
      </c>
      <c r="F34" s="8">
        <v>1165</v>
      </c>
      <c r="G34" s="8">
        <v>-259</v>
      </c>
      <c r="H34" s="8"/>
      <c r="I34" s="9">
        <f>SUM(D34:H34)</f>
        <v>151</v>
      </c>
      <c r="J34" s="8"/>
      <c r="K34" s="8">
        <f>SUM(I34:J34)</f>
        <v>151</v>
      </c>
    </row>
    <row r="35" spans="8:11" ht="12.75">
      <c r="H35" s="8"/>
      <c r="I35" s="8"/>
      <c r="J35" s="8"/>
      <c r="K35" s="8"/>
    </row>
    <row r="36" spans="2:11" ht="12.75">
      <c r="B36" t="s">
        <v>207</v>
      </c>
      <c r="G36" s="8">
        <v>1327</v>
      </c>
      <c r="H36" s="8">
        <v>-1327</v>
      </c>
      <c r="I36" s="9">
        <f>SUM(D36:H36)</f>
        <v>0</v>
      </c>
      <c r="J36" s="8"/>
      <c r="K36" s="8">
        <f>SUM(I36:J36)</f>
        <v>0</v>
      </c>
    </row>
    <row r="37" spans="2:11" ht="12.75">
      <c r="B37" t="s">
        <v>208</v>
      </c>
      <c r="G37" s="8"/>
      <c r="H37" s="8"/>
      <c r="I37" s="9"/>
      <c r="J37" s="8"/>
      <c r="K37" s="8"/>
    </row>
    <row r="38" spans="4:11" ht="12.75">
      <c r="D38" s="7"/>
      <c r="E38" s="7"/>
      <c r="F38" s="7"/>
      <c r="G38" s="7"/>
      <c r="H38" s="7"/>
      <c r="I38" s="7"/>
      <c r="J38" s="7"/>
      <c r="K38" s="7"/>
    </row>
    <row r="39" spans="2:11" ht="13.5" thickBot="1">
      <c r="B39" t="s">
        <v>202</v>
      </c>
      <c r="D39" s="22">
        <f>SUM(D28:D38)</f>
        <v>168195</v>
      </c>
      <c r="E39" s="22">
        <f aca="true" t="shared" si="2" ref="E39:K39">SUM(E28:E38)</f>
        <v>72880</v>
      </c>
      <c r="F39" s="22">
        <f t="shared" si="2"/>
        <v>3662</v>
      </c>
      <c r="G39" s="22">
        <f t="shared" si="2"/>
        <v>4754</v>
      </c>
      <c r="H39" s="22">
        <f t="shared" si="2"/>
        <v>25815</v>
      </c>
      <c r="I39" s="22">
        <f t="shared" si="2"/>
        <v>275306</v>
      </c>
      <c r="J39" s="22">
        <f t="shared" si="2"/>
        <v>10319</v>
      </c>
      <c r="K39" s="22">
        <f t="shared" si="2"/>
        <v>285625</v>
      </c>
    </row>
    <row r="40" ht="13.5" thickTop="1"/>
    <row r="42" spans="2:28" ht="12.75" customHeight="1">
      <c r="B42" s="88" t="s">
        <v>177</v>
      </c>
      <c r="C42" s="88"/>
      <c r="D42" s="88"/>
      <c r="E42" s="88"/>
      <c r="F42" s="88"/>
      <c r="G42" s="88"/>
      <c r="H42" s="88"/>
      <c r="I42" s="88"/>
      <c r="J42" s="88"/>
      <c r="K42" s="88"/>
      <c r="N42" s="6"/>
      <c r="O42" s="6"/>
      <c r="P42" s="6"/>
      <c r="Q42" s="1"/>
      <c r="R42" s="1"/>
      <c r="S42" s="1"/>
      <c r="T42" s="1"/>
      <c r="U42" s="1"/>
      <c r="V42" s="1"/>
      <c r="W42" s="1"/>
      <c r="Y42" s="6"/>
      <c r="Z42" s="6"/>
      <c r="AA42" s="6"/>
      <c r="AB42" s="1"/>
    </row>
    <row r="43" spans="2:11" ht="12.75">
      <c r="B43" s="88"/>
      <c r="C43" s="88"/>
      <c r="D43" s="88"/>
      <c r="E43" s="88"/>
      <c r="F43" s="88"/>
      <c r="G43" s="88"/>
      <c r="H43" s="88"/>
      <c r="I43" s="88"/>
      <c r="J43" s="88"/>
      <c r="K43" s="88"/>
    </row>
  </sheetData>
  <mergeCells count="3">
    <mergeCell ref="F9:G9"/>
    <mergeCell ref="D7:I7"/>
    <mergeCell ref="B42:K43"/>
  </mergeCells>
  <printOptions/>
  <pageMargins left="0.29" right="0.25" top="0.47" bottom="0.5" header="0.5" footer="0.5"/>
  <pageSetup fitToHeight="1" fitToWidth="1" horizontalDpi="600" verticalDpi="600" orientation="portrait"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Z50"/>
  <sheetViews>
    <sheetView workbookViewId="0" topLeftCell="A1">
      <selection activeCell="D13" sqref="D13"/>
    </sheetView>
  </sheetViews>
  <sheetFormatPr defaultColWidth="9.140625" defaultRowHeight="12.75"/>
  <cols>
    <col min="1" max="1" width="2.28125" style="0" customWidth="1"/>
    <col min="2" max="2" width="52.8515625" style="0" customWidth="1"/>
    <col min="3" max="3" width="2.421875" style="0" customWidth="1"/>
    <col min="4" max="4" width="18.7109375" style="0" customWidth="1"/>
    <col min="5" max="5" width="16.140625" style="0" customWidth="1"/>
  </cols>
  <sheetData>
    <row r="1" ht="12.75">
      <c r="B1" s="4" t="s">
        <v>17</v>
      </c>
    </row>
    <row r="2" ht="12.75">
      <c r="B2" s="4" t="str">
        <f>'P&amp;L'!B2</f>
        <v>INTERIM FINANCIAL REPORT FOR THE SECOND QUARTER ENDED 31 OCTOBER 2006</v>
      </c>
    </row>
    <row r="3" ht="12.75">
      <c r="B3" s="4"/>
    </row>
    <row r="4" ht="12.75">
      <c r="B4" s="4" t="s">
        <v>114</v>
      </c>
    </row>
    <row r="6" ht="12.75">
      <c r="D6" s="1" t="s">
        <v>8</v>
      </c>
    </row>
    <row r="7" spans="4:5" ht="12.75">
      <c r="D7" s="1" t="s">
        <v>9</v>
      </c>
      <c r="E7" s="1" t="s">
        <v>8</v>
      </c>
    </row>
    <row r="8" spans="4:5" ht="12.75">
      <c r="D8" s="1" t="s">
        <v>10</v>
      </c>
      <c r="E8" s="1" t="s">
        <v>11</v>
      </c>
    </row>
    <row r="9" spans="4:5" ht="12.75">
      <c r="D9" s="1" t="s">
        <v>2</v>
      </c>
      <c r="E9" s="1" t="s">
        <v>12</v>
      </c>
    </row>
    <row r="10" spans="4:5" ht="12.75">
      <c r="D10" s="44">
        <v>39021</v>
      </c>
      <c r="E10" s="77">
        <v>38837</v>
      </c>
    </row>
    <row r="11" spans="4:5" ht="12.75">
      <c r="D11" s="1" t="s">
        <v>3</v>
      </c>
      <c r="E11" s="1" t="s">
        <v>3</v>
      </c>
    </row>
    <row r="13" spans="2:5" ht="12.75">
      <c r="B13" t="s">
        <v>123</v>
      </c>
      <c r="D13" s="8">
        <v>28260</v>
      </c>
      <c r="E13" s="8">
        <v>-19202</v>
      </c>
    </row>
    <row r="14" ht="12.75">
      <c r="E14" s="8"/>
    </row>
    <row r="15" spans="2:5" ht="12.75">
      <c r="B15" t="s">
        <v>130</v>
      </c>
      <c r="D15" s="8">
        <v>-3339</v>
      </c>
      <c r="E15" s="8">
        <v>228</v>
      </c>
    </row>
    <row r="16" ht="12.75">
      <c r="E16" s="8"/>
    </row>
    <row r="17" spans="2:5" ht="12.75">
      <c r="B17" t="s">
        <v>217</v>
      </c>
      <c r="D17" s="8">
        <v>26616</v>
      </c>
      <c r="E17" s="8">
        <v>192</v>
      </c>
    </row>
    <row r="18" spans="4:5" ht="12.75">
      <c r="D18" s="7"/>
      <c r="E18" s="10"/>
    </row>
    <row r="19" spans="2:5" ht="12.75">
      <c r="B19" t="s">
        <v>124</v>
      </c>
      <c r="D19" s="8">
        <f>SUM(D13:D18)</f>
        <v>51537</v>
      </c>
      <c r="E19" s="8">
        <f>SUM(E13:E18)</f>
        <v>-18782</v>
      </c>
    </row>
    <row r="20" spans="4:5" ht="12.75">
      <c r="D20" s="8"/>
      <c r="E20" s="8"/>
    </row>
    <row r="21" spans="2:5" ht="12.75">
      <c r="B21" t="s">
        <v>204</v>
      </c>
      <c r="D21" s="8">
        <f>E23</f>
        <v>21736</v>
      </c>
      <c r="E21" s="8">
        <v>40518</v>
      </c>
    </row>
    <row r="22" spans="4:5" ht="12.75">
      <c r="D22" s="8"/>
      <c r="E22" s="8"/>
    </row>
    <row r="23" spans="2:5" ht="13.5" thickBot="1">
      <c r="B23" t="s">
        <v>205</v>
      </c>
      <c r="D23" s="12">
        <f>SUM(D19:D22)</f>
        <v>73273</v>
      </c>
      <c r="E23" s="12">
        <f>SUM(E19:E22)</f>
        <v>21736</v>
      </c>
    </row>
    <row r="24" ht="13.5" thickTop="1"/>
    <row r="25" ht="12.75">
      <c r="B25" s="17" t="s">
        <v>90</v>
      </c>
    </row>
    <row r="27" spans="4:5" ht="12.75">
      <c r="D27" s="36" t="s">
        <v>8</v>
      </c>
      <c r="E27" s="17"/>
    </row>
    <row r="28" spans="4:5" ht="12.75">
      <c r="D28" s="36" t="s">
        <v>9</v>
      </c>
      <c r="E28" s="36" t="s">
        <v>8</v>
      </c>
    </row>
    <row r="29" spans="4:5" ht="12.75">
      <c r="D29" s="36" t="s">
        <v>10</v>
      </c>
      <c r="E29" s="36" t="s">
        <v>11</v>
      </c>
    </row>
    <row r="30" spans="4:5" ht="12.75">
      <c r="D30" s="36" t="s">
        <v>2</v>
      </c>
      <c r="E30" s="36" t="s">
        <v>12</v>
      </c>
    </row>
    <row r="31" spans="4:5" ht="12.75">
      <c r="D31" s="45">
        <v>39021</v>
      </c>
      <c r="E31" s="78">
        <v>38837</v>
      </c>
    </row>
    <row r="32" spans="4:5" ht="12.75">
      <c r="D32" s="36" t="s">
        <v>3</v>
      </c>
      <c r="E32" s="36" t="s">
        <v>3</v>
      </c>
    </row>
    <row r="33" spans="4:5" ht="12.75">
      <c r="D33" s="36"/>
      <c r="E33" s="36"/>
    </row>
    <row r="34" spans="2:5" ht="12.75">
      <c r="B34" s="17" t="s">
        <v>91</v>
      </c>
      <c r="D34" s="38">
        <v>41226</v>
      </c>
      <c r="E34" s="38">
        <v>21344</v>
      </c>
    </row>
    <row r="35" spans="2:5" ht="12.75">
      <c r="B35" s="17" t="s">
        <v>93</v>
      </c>
      <c r="D35" s="38">
        <v>33040</v>
      </c>
      <c r="E35" s="38">
        <v>9247</v>
      </c>
    </row>
    <row r="36" spans="2:5" ht="12.75">
      <c r="B36" s="17" t="s">
        <v>92</v>
      </c>
      <c r="D36" s="38">
        <v>-993</v>
      </c>
      <c r="E36" s="38">
        <v>-8855</v>
      </c>
    </row>
    <row r="37" spans="4:5" ht="13.5" thickBot="1">
      <c r="D37" s="37">
        <f>SUM(D34:D36)</f>
        <v>73273</v>
      </c>
      <c r="E37" s="37">
        <f>SUM(E34:E36)</f>
        <v>21736</v>
      </c>
    </row>
    <row r="38" spans="4:5" ht="13.5" thickTop="1">
      <c r="D38" s="36"/>
      <c r="E38" s="36"/>
    </row>
    <row r="41" spans="2:26" ht="12.75" customHeight="1">
      <c r="B41" s="88" t="s">
        <v>178</v>
      </c>
      <c r="C41" s="88"/>
      <c r="D41" s="88"/>
      <c r="E41" s="88"/>
      <c r="F41" s="67"/>
      <c r="G41" s="67"/>
      <c r="H41" s="67"/>
      <c r="L41" s="6"/>
      <c r="M41" s="6"/>
      <c r="N41" s="6"/>
      <c r="O41" s="1"/>
      <c r="P41" s="1"/>
      <c r="Q41" s="1"/>
      <c r="R41" s="1"/>
      <c r="S41" s="1"/>
      <c r="T41" s="1"/>
      <c r="U41" s="1"/>
      <c r="W41" s="6"/>
      <c r="X41" s="6"/>
      <c r="Y41" s="6"/>
      <c r="Z41" s="1"/>
    </row>
    <row r="42" spans="2:8" ht="12.75">
      <c r="B42" s="88"/>
      <c r="C42" s="88"/>
      <c r="D42" s="88"/>
      <c r="E42" s="88"/>
      <c r="F42" s="67"/>
      <c r="G42" s="67"/>
      <c r="H42" s="67"/>
    </row>
    <row r="43" spans="2:5" ht="12.75">
      <c r="B43" s="88"/>
      <c r="C43" s="88"/>
      <c r="D43" s="88"/>
      <c r="E43" s="88"/>
    </row>
    <row r="50" spans="2:26" ht="12.75">
      <c r="B50" s="17"/>
      <c r="C50" s="3"/>
      <c r="L50" s="6"/>
      <c r="M50" s="6"/>
      <c r="N50" s="6"/>
      <c r="O50" s="1"/>
      <c r="P50" s="1"/>
      <c r="Q50" s="1"/>
      <c r="R50" s="1"/>
      <c r="S50" s="1"/>
      <c r="T50" s="1"/>
      <c r="U50" s="1"/>
      <c r="W50" s="6"/>
      <c r="X50" s="6"/>
      <c r="Y50" s="6"/>
      <c r="Z50" s="1"/>
    </row>
  </sheetData>
  <mergeCells count="1">
    <mergeCell ref="B41:E43"/>
  </mergeCells>
  <printOptions/>
  <pageMargins left="0.75" right="0.75" top="0.63" bottom="0.5" header="0.5" footer="0.5"/>
  <pageSetup fitToHeight="1" fitToWidth="1" horizontalDpi="600" verticalDpi="600" orientation="portrait" scale="98" r:id="rId1"/>
</worksheet>
</file>

<file path=xl/worksheets/sheet5.xml><?xml version="1.0" encoding="utf-8"?>
<worksheet xmlns="http://schemas.openxmlformats.org/spreadsheetml/2006/main" xmlns:r="http://schemas.openxmlformats.org/officeDocument/2006/relationships">
  <dimension ref="A1:I244"/>
  <sheetViews>
    <sheetView workbookViewId="0" topLeftCell="A115">
      <selection activeCell="F130" sqref="F130"/>
    </sheetView>
  </sheetViews>
  <sheetFormatPr defaultColWidth="9.140625" defaultRowHeight="12.75"/>
  <cols>
    <col min="1" max="1" width="3.140625" style="0" customWidth="1"/>
    <col min="2" max="2" width="4.140625" style="0" customWidth="1"/>
    <col min="3" max="3" width="3.57421875" style="0" customWidth="1"/>
    <col min="4" max="4" width="57.00390625" style="0" customWidth="1"/>
    <col min="5" max="5" width="13.28125" style="0" customWidth="1"/>
    <col min="6" max="6" width="12.140625" style="0" customWidth="1"/>
    <col min="7" max="7" width="14.00390625" style="0" customWidth="1"/>
    <col min="8" max="8" width="12.8515625" style="0" customWidth="1"/>
    <col min="9" max="9" width="9.28125" style="0" bestFit="1" customWidth="1"/>
  </cols>
  <sheetData>
    <row r="1" ht="12.75">
      <c r="B1" s="4" t="s">
        <v>17</v>
      </c>
    </row>
    <row r="2" ht="12.75">
      <c r="B2" s="4" t="str">
        <f>'P&amp;L'!B2</f>
        <v>INTERIM FINANCIAL REPORT FOR THE SECOND QUARTER ENDED 31 OCTOBER 2006</v>
      </c>
    </row>
    <row r="3" ht="12.75">
      <c r="B3" s="4"/>
    </row>
    <row r="4" ht="12.75">
      <c r="B4" s="4" t="s">
        <v>57</v>
      </c>
    </row>
    <row r="6" spans="2:3" ht="12.75">
      <c r="B6" s="3">
        <v>1</v>
      </c>
      <c r="C6" s="4" t="s">
        <v>59</v>
      </c>
    </row>
    <row r="8" spans="3:8" ht="12.75" customHeight="1">
      <c r="C8" s="93" t="s">
        <v>161</v>
      </c>
      <c r="D8" s="93"/>
      <c r="E8" s="93"/>
      <c r="F8" s="93"/>
      <c r="G8" s="93"/>
      <c r="H8" s="93"/>
    </row>
    <row r="9" spans="3:8" ht="12.75">
      <c r="C9" s="93"/>
      <c r="D9" s="93"/>
      <c r="E9" s="93"/>
      <c r="F9" s="93"/>
      <c r="G9" s="93"/>
      <c r="H9" s="93"/>
    </row>
    <row r="10" spans="3:8" ht="12.75">
      <c r="C10" s="93"/>
      <c r="D10" s="93"/>
      <c r="E10" s="93"/>
      <c r="F10" s="93"/>
      <c r="G10" s="93"/>
      <c r="H10" s="93"/>
    </row>
    <row r="11" spans="4:8" ht="12.75">
      <c r="D11" s="65"/>
      <c r="E11" s="65"/>
      <c r="F11" s="65"/>
      <c r="G11" s="65"/>
      <c r="H11" s="65"/>
    </row>
    <row r="12" spans="3:8" ht="12.75" customHeight="1">
      <c r="C12" s="93" t="s">
        <v>162</v>
      </c>
      <c r="D12" s="93"/>
      <c r="E12" s="93"/>
      <c r="F12" s="93"/>
      <c r="G12" s="93"/>
      <c r="H12" s="93"/>
    </row>
    <row r="13" spans="3:8" ht="12.75">
      <c r="C13" s="93"/>
      <c r="D13" s="93"/>
      <c r="E13" s="93"/>
      <c r="F13" s="93"/>
      <c r="G13" s="93"/>
      <c r="H13" s="93"/>
    </row>
    <row r="14" spans="3:8" ht="13.5" customHeight="1">
      <c r="C14" s="93"/>
      <c r="D14" s="93"/>
      <c r="E14" s="93"/>
      <c r="F14" s="93"/>
      <c r="G14" s="93"/>
      <c r="H14" s="93"/>
    </row>
    <row r="15" spans="4:8" ht="13.5" customHeight="1">
      <c r="D15" s="65"/>
      <c r="E15" s="65"/>
      <c r="F15" s="65"/>
      <c r="G15" s="65"/>
      <c r="H15" s="65"/>
    </row>
    <row r="16" spans="3:8" ht="13.5" customHeight="1">
      <c r="C16" s="94" t="s">
        <v>163</v>
      </c>
      <c r="D16" s="94"/>
      <c r="E16" s="66"/>
      <c r="F16" s="66"/>
      <c r="G16" s="66"/>
      <c r="H16" s="66"/>
    </row>
    <row r="17" spans="3:8" ht="13.5" customHeight="1">
      <c r="C17" s="93" t="s">
        <v>166</v>
      </c>
      <c r="D17" s="93"/>
      <c r="E17" s="93"/>
      <c r="F17" s="93"/>
      <c r="G17" s="93"/>
      <c r="H17" s="93"/>
    </row>
    <row r="18" spans="3:8" ht="13.5" customHeight="1">
      <c r="C18" s="93"/>
      <c r="D18" s="93"/>
      <c r="E18" s="93"/>
      <c r="F18" s="93"/>
      <c r="G18" s="93"/>
      <c r="H18" s="93"/>
    </row>
    <row r="19" spans="3:8" ht="13.5" customHeight="1">
      <c r="C19" s="93"/>
      <c r="D19" s="93"/>
      <c r="E19" s="93"/>
      <c r="F19" s="93"/>
      <c r="G19" s="93"/>
      <c r="H19" s="93"/>
    </row>
    <row r="20" spans="4:8" ht="13.5" customHeight="1">
      <c r="D20" s="66"/>
      <c r="E20" s="66"/>
      <c r="F20" s="66"/>
      <c r="G20" s="66"/>
      <c r="H20" s="66"/>
    </row>
    <row r="21" spans="3:8" ht="13.5" customHeight="1">
      <c r="C21" s="93" t="s">
        <v>164</v>
      </c>
      <c r="D21" s="93"/>
      <c r="E21" s="93"/>
      <c r="F21" s="93"/>
      <c r="G21" s="93"/>
      <c r="H21" s="93"/>
    </row>
    <row r="22" spans="3:8" ht="12.75" customHeight="1">
      <c r="C22" s="93"/>
      <c r="D22" s="93"/>
      <c r="E22" s="93"/>
      <c r="F22" s="93"/>
      <c r="G22" s="93"/>
      <c r="H22" s="93"/>
    </row>
    <row r="23" spans="4:8" ht="12.75" customHeight="1">
      <c r="D23" s="65"/>
      <c r="E23" s="65"/>
      <c r="F23" s="65"/>
      <c r="G23" s="65"/>
      <c r="H23" s="65"/>
    </row>
    <row r="24" spans="3:8" ht="12.75" customHeight="1">
      <c r="C24" t="s">
        <v>165</v>
      </c>
      <c r="D24" s="95" t="s">
        <v>167</v>
      </c>
      <c r="E24" s="95"/>
      <c r="F24" s="65"/>
      <c r="G24" s="65"/>
      <c r="H24" s="65"/>
    </row>
    <row r="25" spans="4:8" ht="12.75" customHeight="1">
      <c r="D25" s="93" t="s">
        <v>170</v>
      </c>
      <c r="E25" s="93"/>
      <c r="F25" s="93"/>
      <c r="G25" s="93"/>
      <c r="H25" s="93"/>
    </row>
    <row r="26" spans="4:8" ht="12.75" customHeight="1">
      <c r="D26" s="93"/>
      <c r="E26" s="93"/>
      <c r="F26" s="93"/>
      <c r="G26" s="93"/>
      <c r="H26" s="93"/>
    </row>
    <row r="27" spans="4:8" ht="12.75" customHeight="1">
      <c r="D27" s="93"/>
      <c r="E27" s="93"/>
      <c r="F27" s="93"/>
      <c r="G27" s="93"/>
      <c r="H27" s="93"/>
    </row>
    <row r="28" spans="4:8" ht="12.75" customHeight="1">
      <c r="D28" s="93"/>
      <c r="E28" s="93"/>
      <c r="F28" s="93"/>
      <c r="G28" s="93"/>
      <c r="H28" s="93"/>
    </row>
    <row r="29" spans="4:8" ht="12.75">
      <c r="D29" s="93"/>
      <c r="E29" s="93"/>
      <c r="F29" s="93"/>
      <c r="G29" s="93"/>
      <c r="H29" s="93"/>
    </row>
    <row r="30" spans="4:8" ht="12.75">
      <c r="D30" s="93"/>
      <c r="E30" s="93"/>
      <c r="F30" s="93"/>
      <c r="G30" s="93"/>
      <c r="H30" s="93"/>
    </row>
    <row r="31" spans="4:8" ht="12.75">
      <c r="D31" s="65"/>
      <c r="E31" s="65"/>
      <c r="F31" s="65"/>
      <c r="G31" s="65"/>
      <c r="H31" s="65"/>
    </row>
    <row r="32" spans="3:8" ht="12.75">
      <c r="C32" t="s">
        <v>168</v>
      </c>
      <c r="D32" s="65" t="s">
        <v>169</v>
      </c>
      <c r="E32" s="65"/>
      <c r="F32" s="65"/>
      <c r="G32" s="65"/>
      <c r="H32" s="65"/>
    </row>
    <row r="33" spans="4:8" ht="12.75" customHeight="1">
      <c r="D33" s="93" t="s">
        <v>179</v>
      </c>
      <c r="E33" s="93"/>
      <c r="F33" s="93"/>
      <c r="G33" s="93"/>
      <c r="H33" s="93"/>
    </row>
    <row r="34" spans="4:8" ht="12.75">
      <c r="D34" s="93"/>
      <c r="E34" s="93"/>
      <c r="F34" s="93"/>
      <c r="G34" s="93"/>
      <c r="H34" s="93"/>
    </row>
    <row r="35" spans="4:8" ht="12.75">
      <c r="D35" s="93"/>
      <c r="E35" s="93"/>
      <c r="F35" s="93"/>
      <c r="G35" s="93"/>
      <c r="H35" s="93"/>
    </row>
    <row r="36" spans="4:8" ht="12.75">
      <c r="D36" s="93"/>
      <c r="E36" s="93"/>
      <c r="F36" s="93"/>
      <c r="G36" s="93"/>
      <c r="H36" s="93"/>
    </row>
    <row r="37" spans="4:8" ht="12.75">
      <c r="D37" s="93"/>
      <c r="E37" s="93"/>
      <c r="F37" s="93"/>
      <c r="G37" s="93"/>
      <c r="H37" s="93"/>
    </row>
    <row r="38" spans="4:8" ht="12.75" customHeight="1">
      <c r="D38" s="93" t="s">
        <v>180</v>
      </c>
      <c r="E38" s="93"/>
      <c r="F38" s="93"/>
      <c r="G38" s="93"/>
      <c r="H38" s="93"/>
    </row>
    <row r="39" spans="4:8" ht="12.75" customHeight="1">
      <c r="D39" s="93"/>
      <c r="E39" s="93"/>
      <c r="F39" s="93"/>
      <c r="G39" s="93"/>
      <c r="H39" s="93"/>
    </row>
    <row r="40" spans="4:8" ht="12.75">
      <c r="D40" s="65"/>
      <c r="E40" s="65"/>
      <c r="F40" s="65"/>
      <c r="G40" s="65"/>
      <c r="H40" s="65"/>
    </row>
    <row r="41" spans="3:8" ht="12.75">
      <c r="C41" t="s">
        <v>181</v>
      </c>
      <c r="D41" s="65" t="s">
        <v>171</v>
      </c>
      <c r="E41" s="65"/>
      <c r="F41" s="65"/>
      <c r="G41" s="65"/>
      <c r="H41" s="65"/>
    </row>
    <row r="42" spans="4:8" ht="12.75" customHeight="1">
      <c r="D42" s="93" t="s">
        <v>172</v>
      </c>
      <c r="E42" s="93"/>
      <c r="F42" s="93"/>
      <c r="G42" s="93"/>
      <c r="H42" s="93"/>
    </row>
    <row r="43" spans="4:8" ht="12.75">
      <c r="D43" s="93"/>
      <c r="E43" s="93"/>
      <c r="F43" s="93"/>
      <c r="G43" s="93"/>
      <c r="H43" s="93"/>
    </row>
    <row r="44" spans="4:8" ht="12.75">
      <c r="D44" s="93"/>
      <c r="E44" s="93"/>
      <c r="F44" s="93"/>
      <c r="G44" s="93"/>
      <c r="H44" s="93"/>
    </row>
    <row r="45" spans="4:8" ht="12.75">
      <c r="D45" s="93"/>
      <c r="E45" s="93"/>
      <c r="F45" s="93"/>
      <c r="G45" s="93"/>
      <c r="H45" s="93"/>
    </row>
    <row r="46" spans="4:8" ht="12.75">
      <c r="D46" s="65"/>
      <c r="E46" s="65"/>
      <c r="F46" s="65"/>
      <c r="G46" s="65"/>
      <c r="H46" s="65"/>
    </row>
    <row r="47" spans="3:8" ht="12.75">
      <c r="C47" t="s">
        <v>182</v>
      </c>
      <c r="D47" s="65" t="s">
        <v>173</v>
      </c>
      <c r="E47" s="65"/>
      <c r="F47" s="65"/>
      <c r="G47" s="65"/>
      <c r="H47" s="65"/>
    </row>
    <row r="48" spans="4:8" ht="12.75" customHeight="1">
      <c r="D48" s="93" t="s">
        <v>219</v>
      </c>
      <c r="E48" s="93"/>
      <c r="F48" s="93"/>
      <c r="G48" s="93"/>
      <c r="H48" s="93"/>
    </row>
    <row r="49" spans="4:8" ht="12.75">
      <c r="D49" s="93"/>
      <c r="E49" s="93"/>
      <c r="F49" s="93"/>
      <c r="G49" s="93"/>
      <c r="H49" s="93"/>
    </row>
    <row r="50" spans="4:8" ht="12.75">
      <c r="D50" s="93"/>
      <c r="E50" s="93"/>
      <c r="F50" s="93"/>
      <c r="G50" s="93"/>
      <c r="H50" s="93"/>
    </row>
    <row r="51" spans="4:8" ht="12.75">
      <c r="D51" s="65"/>
      <c r="E51" s="65"/>
      <c r="F51" s="65"/>
      <c r="G51" s="65"/>
      <c r="H51" s="65"/>
    </row>
    <row r="52" spans="4:8" ht="12.75" customHeight="1">
      <c r="D52" s="96" t="s">
        <v>223</v>
      </c>
      <c r="E52" s="96"/>
      <c r="F52" s="96"/>
      <c r="G52" s="96"/>
      <c r="H52" s="96"/>
    </row>
    <row r="53" spans="4:8" ht="12.75">
      <c r="D53" s="96"/>
      <c r="E53" s="96"/>
      <c r="F53" s="96"/>
      <c r="G53" s="96"/>
      <c r="H53" s="96"/>
    </row>
    <row r="54" spans="4:8" ht="12.75">
      <c r="D54" s="96"/>
      <c r="E54" s="96"/>
      <c r="F54" s="96"/>
      <c r="G54" s="96"/>
      <c r="H54" s="96"/>
    </row>
    <row r="55" spans="4:8" ht="12.75">
      <c r="D55" s="96"/>
      <c r="E55" s="96"/>
      <c r="F55" s="96"/>
      <c r="G55" s="96"/>
      <c r="H55" s="96"/>
    </row>
    <row r="56" spans="4:8" ht="12.75">
      <c r="D56" s="96"/>
      <c r="E56" s="96"/>
      <c r="F56" s="96"/>
      <c r="G56" s="96"/>
      <c r="H56" s="96"/>
    </row>
    <row r="57" spans="4:8" ht="12.75">
      <c r="D57" s="23"/>
      <c r="E57" s="71"/>
      <c r="F57" s="71"/>
      <c r="G57" s="69"/>
      <c r="H57" s="65"/>
    </row>
    <row r="58" spans="5:8" ht="12.75">
      <c r="E58" s="65"/>
      <c r="F58" s="65"/>
      <c r="G58" s="65"/>
      <c r="H58" s="65"/>
    </row>
    <row r="59" spans="2:3" ht="12.75">
      <c r="B59">
        <v>2</v>
      </c>
      <c r="C59" s="15" t="s">
        <v>183</v>
      </c>
    </row>
    <row r="61" ht="12.75">
      <c r="C61" t="s">
        <v>184</v>
      </c>
    </row>
    <row r="64" spans="2:3" ht="12.75">
      <c r="B64" s="56">
        <v>3</v>
      </c>
      <c r="C64" s="15" t="s">
        <v>58</v>
      </c>
    </row>
    <row r="65" ht="12.75">
      <c r="B65" s="56"/>
    </row>
    <row r="66" spans="2:3" ht="12.75">
      <c r="B66" s="56"/>
      <c r="C66" t="s">
        <v>189</v>
      </c>
    </row>
    <row r="67" ht="12.75">
      <c r="B67" s="56"/>
    </row>
    <row r="68" ht="12.75">
      <c r="B68" s="56"/>
    </row>
    <row r="69" spans="2:3" ht="12.75">
      <c r="B69">
        <v>4</v>
      </c>
      <c r="C69" s="4" t="s">
        <v>185</v>
      </c>
    </row>
    <row r="71" spans="3:8" ht="12.75">
      <c r="C71" s="97" t="s">
        <v>190</v>
      </c>
      <c r="D71" s="97"/>
      <c r="E71" s="97"/>
      <c r="F71" s="97"/>
      <c r="G71" s="97"/>
      <c r="H71" s="97"/>
    </row>
    <row r="72" spans="3:8" ht="12.75">
      <c r="C72" s="97"/>
      <c r="D72" s="97"/>
      <c r="E72" s="97"/>
      <c r="F72" s="97"/>
      <c r="G72" s="97"/>
      <c r="H72" s="97"/>
    </row>
    <row r="73" spans="3:8" ht="12.75">
      <c r="C73" s="68"/>
      <c r="D73" s="68"/>
      <c r="E73" s="68"/>
      <c r="F73" s="68"/>
      <c r="G73" s="68"/>
      <c r="H73" s="68"/>
    </row>
    <row r="75" spans="2:3" ht="12.75">
      <c r="B75">
        <v>5</v>
      </c>
      <c r="C75" s="4" t="s">
        <v>186</v>
      </c>
    </row>
    <row r="77" spans="3:8" ht="12.75">
      <c r="C77" s="97" t="s">
        <v>191</v>
      </c>
      <c r="D77" s="97"/>
      <c r="E77" s="97"/>
      <c r="F77" s="97"/>
      <c r="G77" s="97"/>
      <c r="H77" s="97"/>
    </row>
    <row r="80" spans="2:3" ht="12.75">
      <c r="B80" s="56">
        <v>6</v>
      </c>
      <c r="C80" s="4" t="s">
        <v>60</v>
      </c>
    </row>
    <row r="82" spans="3:8" ht="12.75">
      <c r="C82" s="97" t="s">
        <v>218</v>
      </c>
      <c r="D82" s="97"/>
      <c r="E82" s="97"/>
      <c r="F82" s="97"/>
      <c r="G82" s="97"/>
      <c r="H82" s="97"/>
    </row>
    <row r="83" spans="3:8" ht="12.75">
      <c r="C83" s="97"/>
      <c r="D83" s="97"/>
      <c r="E83" s="97"/>
      <c r="F83" s="97"/>
      <c r="G83" s="97"/>
      <c r="H83" s="97"/>
    </row>
    <row r="85" spans="3:8" ht="12.75">
      <c r="C85" s="97" t="s">
        <v>187</v>
      </c>
      <c r="D85" s="97"/>
      <c r="E85" s="97"/>
      <c r="F85" s="97"/>
      <c r="G85" s="97"/>
      <c r="H85" s="97"/>
    </row>
    <row r="86" spans="3:8" ht="12.75">
      <c r="C86" s="97"/>
      <c r="D86" s="97"/>
      <c r="E86" s="97"/>
      <c r="F86" s="97"/>
      <c r="G86" s="97"/>
      <c r="H86" s="97"/>
    </row>
    <row r="87" spans="3:8" ht="12.75">
      <c r="C87" s="68"/>
      <c r="D87" s="68"/>
      <c r="E87" s="68"/>
      <c r="F87" s="68"/>
      <c r="G87" s="68"/>
      <c r="H87" s="68"/>
    </row>
    <row r="89" spans="2:3" ht="12.75">
      <c r="B89">
        <v>7</v>
      </c>
      <c r="C89" s="4" t="s">
        <v>61</v>
      </c>
    </row>
    <row r="90" ht="12.75">
      <c r="F90" s="1"/>
    </row>
    <row r="91" spans="3:6" ht="12.75">
      <c r="C91" t="s">
        <v>119</v>
      </c>
      <c r="F91" s="1"/>
    </row>
    <row r="92" ht="12.75">
      <c r="F92" s="1"/>
    </row>
    <row r="93" ht="12.75">
      <c r="F93" s="1"/>
    </row>
    <row r="94" spans="2:3" ht="12.75">
      <c r="B94" s="56">
        <v>8</v>
      </c>
      <c r="C94" s="4" t="s">
        <v>62</v>
      </c>
    </row>
    <row r="95" ht="12.75">
      <c r="C95" s="4"/>
    </row>
    <row r="96" spans="3:8" ht="12.75">
      <c r="C96" s="98" t="s">
        <v>188</v>
      </c>
      <c r="D96" s="98"/>
      <c r="E96" s="98"/>
      <c r="F96" s="98"/>
      <c r="G96" s="98"/>
      <c r="H96" s="98"/>
    </row>
    <row r="97" spans="3:8" ht="12.75">
      <c r="C97" s="98"/>
      <c r="D97" s="98"/>
      <c r="E97" s="98"/>
      <c r="F97" s="98"/>
      <c r="G97" s="98"/>
      <c r="H97" s="98"/>
    </row>
    <row r="98" spans="3:8" ht="12.75">
      <c r="C98" s="98"/>
      <c r="D98" s="98"/>
      <c r="E98" s="98"/>
      <c r="F98" s="98"/>
      <c r="G98" s="98"/>
      <c r="H98" s="98"/>
    </row>
    <row r="99" ht="12.75">
      <c r="D99" s="18"/>
    </row>
    <row r="100" spans="4:8" ht="12.75">
      <c r="D100" s="18"/>
      <c r="E100" s="87" t="s">
        <v>19</v>
      </c>
      <c r="F100" s="87"/>
      <c r="G100" s="87" t="s">
        <v>100</v>
      </c>
      <c r="H100" s="87"/>
    </row>
    <row r="101" spans="4:8" ht="12.75">
      <c r="D101" s="18"/>
      <c r="E101" s="87" t="s">
        <v>212</v>
      </c>
      <c r="F101" s="87"/>
      <c r="G101" s="87"/>
      <c r="H101" s="87"/>
    </row>
    <row r="102" spans="4:8" ht="12.75">
      <c r="D102" s="18"/>
      <c r="E102" s="1">
        <v>2006</v>
      </c>
      <c r="F102" s="50">
        <v>2005</v>
      </c>
      <c r="G102" s="50">
        <v>2006</v>
      </c>
      <c r="H102" s="50">
        <v>2005</v>
      </c>
    </row>
    <row r="103" spans="4:8" ht="12.75">
      <c r="D103" s="18"/>
      <c r="E103" s="1" t="s">
        <v>3</v>
      </c>
      <c r="F103" s="1" t="s">
        <v>3</v>
      </c>
      <c r="G103" s="1" t="s">
        <v>3</v>
      </c>
      <c r="H103" s="1" t="s">
        <v>3</v>
      </c>
    </row>
    <row r="104" ht="12.75">
      <c r="D104" s="18"/>
    </row>
    <row r="105" spans="4:8" ht="12.75">
      <c r="D105" s="18" t="s">
        <v>101</v>
      </c>
      <c r="E105" s="8">
        <v>94139</v>
      </c>
      <c r="F105" s="8">
        <v>78743</v>
      </c>
      <c r="G105" s="8">
        <v>16397</v>
      </c>
      <c r="H105" s="8">
        <v>6288</v>
      </c>
    </row>
    <row r="106" spans="4:8" ht="12.75">
      <c r="D106" s="18" t="s">
        <v>102</v>
      </c>
      <c r="E106" s="10">
        <v>2672</v>
      </c>
      <c r="F106" s="10">
        <v>2202</v>
      </c>
      <c r="G106" s="10">
        <v>1860</v>
      </c>
      <c r="H106" s="10">
        <v>1518</v>
      </c>
    </row>
    <row r="107" spans="4:8" ht="12.75">
      <c r="D107" s="18"/>
      <c r="E107" s="9">
        <f>SUM(E105:E106)</f>
        <v>96811</v>
      </c>
      <c r="F107" s="9">
        <f>SUM(F105:F106)</f>
        <v>80945</v>
      </c>
      <c r="G107" s="9">
        <f>SUM(G105:G106)</f>
        <v>18257</v>
      </c>
      <c r="H107" s="9">
        <f>SUM(H105:H106)</f>
        <v>7806</v>
      </c>
    </row>
    <row r="108" spans="4:8" ht="12.75">
      <c r="D108" s="18" t="s">
        <v>103</v>
      </c>
      <c r="E108" s="10"/>
      <c r="F108" s="10"/>
      <c r="G108" s="10">
        <v>-3631</v>
      </c>
      <c r="H108" s="10">
        <v>-758</v>
      </c>
    </row>
    <row r="109" spans="4:8" ht="12.75">
      <c r="D109" s="18"/>
      <c r="E109" s="9">
        <f>SUM(E107:E108)</f>
        <v>96811</v>
      </c>
      <c r="F109" s="9">
        <f>SUM(F107:F108)</f>
        <v>80945</v>
      </c>
      <c r="G109" s="9">
        <f>SUM(G107:G108)</f>
        <v>14626</v>
      </c>
      <c r="H109" s="9">
        <f>SUM(H107:H108)</f>
        <v>7048</v>
      </c>
    </row>
    <row r="110" spans="4:8" ht="12.75">
      <c r="D110" s="18" t="s">
        <v>43</v>
      </c>
      <c r="G110" s="8">
        <v>446</v>
      </c>
      <c r="H110" s="8">
        <v>466</v>
      </c>
    </row>
    <row r="111" spans="4:8" ht="12.75">
      <c r="D111" s="18" t="s">
        <v>42</v>
      </c>
      <c r="G111" s="8">
        <v>-1044</v>
      </c>
      <c r="H111" s="8">
        <v>-789</v>
      </c>
    </row>
    <row r="112" spans="4:9" ht="13.5" thickBot="1">
      <c r="D112" s="18"/>
      <c r="E112" s="22">
        <f>SUM(E109:E111)</f>
        <v>96811</v>
      </c>
      <c r="F112" s="22">
        <f>SUM(F109:F111)</f>
        <v>80945</v>
      </c>
      <c r="G112" s="22">
        <f>SUM(G109:G111)</f>
        <v>14028</v>
      </c>
      <c r="H112" s="22">
        <f>SUM(H109:H111)</f>
        <v>6725</v>
      </c>
      <c r="I112" s="8"/>
    </row>
    <row r="113" ht="13.5" thickTop="1">
      <c r="D113" s="18"/>
    </row>
    <row r="114" ht="12.75">
      <c r="D114" s="18"/>
    </row>
    <row r="115" spans="2:3" ht="12.75">
      <c r="B115">
        <v>9</v>
      </c>
      <c r="C115" s="15" t="s">
        <v>200</v>
      </c>
    </row>
    <row r="117" spans="3:8" ht="12.75">
      <c r="C117" s="2" t="s">
        <v>209</v>
      </c>
      <c r="D117" s="2"/>
      <c r="E117" s="2"/>
      <c r="F117" s="2"/>
      <c r="G117" s="2"/>
      <c r="H117" s="2"/>
    </row>
    <row r="118" spans="3:8" ht="12.75">
      <c r="C118" s="2"/>
      <c r="D118" s="2"/>
      <c r="E118" s="2"/>
      <c r="F118" s="2"/>
      <c r="G118" s="2"/>
      <c r="H118" s="2"/>
    </row>
    <row r="120" spans="2:3" ht="12.75">
      <c r="B120">
        <v>10</v>
      </c>
      <c r="C120" s="4" t="s">
        <v>63</v>
      </c>
    </row>
    <row r="121" ht="12.75">
      <c r="C121" s="4"/>
    </row>
    <row r="122" ht="12.75">
      <c r="C122" s="18" t="s">
        <v>98</v>
      </c>
    </row>
    <row r="123" ht="12.75">
      <c r="C123" s="18"/>
    </row>
    <row r="125" spans="2:3" ht="12.75">
      <c r="B125">
        <v>11</v>
      </c>
      <c r="C125" s="4" t="s">
        <v>64</v>
      </c>
    </row>
    <row r="127" s="18" customFormat="1" ht="12.75">
      <c r="C127" s="18" t="s">
        <v>122</v>
      </c>
    </row>
    <row r="128" s="18" customFormat="1" ht="12.75"/>
    <row r="129" ht="12.75">
      <c r="C129" s="18"/>
    </row>
    <row r="130" spans="2:3" ht="12.75">
      <c r="B130">
        <v>12</v>
      </c>
      <c r="C130" s="4" t="s">
        <v>192</v>
      </c>
    </row>
    <row r="131" ht="12.75">
      <c r="C131" s="4"/>
    </row>
    <row r="132" ht="12.75">
      <c r="C132" s="18" t="s">
        <v>193</v>
      </c>
    </row>
    <row r="133" ht="12.75">
      <c r="C133" s="18"/>
    </row>
    <row r="134" ht="12.75">
      <c r="C134" s="4"/>
    </row>
    <row r="135" spans="2:3" ht="12.75">
      <c r="B135">
        <v>13</v>
      </c>
      <c r="C135" s="4" t="s">
        <v>65</v>
      </c>
    </row>
    <row r="136" spans="3:6" ht="12.75">
      <c r="C136" s="4"/>
      <c r="F136" s="1"/>
    </row>
    <row r="137" spans="3:6" ht="12.75">
      <c r="C137" s="18" t="s">
        <v>213</v>
      </c>
      <c r="F137" s="1"/>
    </row>
    <row r="138" spans="4:6" ht="12.75">
      <c r="D138" s="18"/>
      <c r="F138" s="1"/>
    </row>
    <row r="139" spans="4:6" ht="12.75">
      <c r="D139" s="18"/>
      <c r="F139" s="1"/>
    </row>
    <row r="140" spans="2:3" ht="12.75">
      <c r="B140" s="56">
        <v>14</v>
      </c>
      <c r="C140" s="4" t="s">
        <v>113</v>
      </c>
    </row>
    <row r="141" ht="12.75">
      <c r="F141" t="s">
        <v>114</v>
      </c>
    </row>
    <row r="142" ht="12.75">
      <c r="C142" t="s">
        <v>78</v>
      </c>
    </row>
    <row r="143" ht="12.75">
      <c r="C143" t="s">
        <v>79</v>
      </c>
    </row>
    <row r="145" ht="12.75">
      <c r="C145" t="s">
        <v>80</v>
      </c>
    </row>
    <row r="147" ht="12.75">
      <c r="F147" s="1" t="s">
        <v>8</v>
      </c>
    </row>
    <row r="148" spans="5:8" ht="12.75">
      <c r="E148" s="1"/>
      <c r="F148" s="1" t="s">
        <v>9</v>
      </c>
      <c r="G148" s="1"/>
      <c r="H148" s="1"/>
    </row>
    <row r="149" spans="5:8" ht="12.75">
      <c r="E149" s="1"/>
      <c r="F149" s="1" t="s">
        <v>10</v>
      </c>
      <c r="G149" s="1"/>
      <c r="H149" s="1"/>
    </row>
    <row r="150" spans="5:8" ht="12.75">
      <c r="E150" s="1"/>
      <c r="F150" s="1" t="s">
        <v>2</v>
      </c>
      <c r="G150" s="1"/>
      <c r="H150" s="1"/>
    </row>
    <row r="151" spans="5:8" ht="12.75">
      <c r="E151" s="5"/>
      <c r="F151" s="44">
        <v>39021</v>
      </c>
      <c r="G151" s="5"/>
      <c r="H151" s="5"/>
    </row>
    <row r="152" spans="1:8" ht="15">
      <c r="A152" s="16"/>
      <c r="E152" s="1"/>
      <c r="F152" s="1" t="s">
        <v>3</v>
      </c>
      <c r="G152" s="1"/>
      <c r="H152" s="1"/>
    </row>
    <row r="153" s="23" customFormat="1" ht="12.75">
      <c r="D153" s="4" t="s">
        <v>77</v>
      </c>
    </row>
    <row r="154" s="23" customFormat="1" ht="12.75">
      <c r="D154" s="4"/>
    </row>
    <row r="155" s="23" customFormat="1" ht="12.75">
      <c r="D155" s="34" t="s">
        <v>82</v>
      </c>
    </row>
    <row r="156" s="23" customFormat="1" ht="12.75">
      <c r="D156" s="34" t="s">
        <v>83</v>
      </c>
    </row>
    <row r="157" s="23" customFormat="1" ht="12.75">
      <c r="D157" s="34"/>
    </row>
    <row r="158" s="23" customFormat="1" ht="12.75">
      <c r="D158" s="32" t="s">
        <v>84</v>
      </c>
    </row>
    <row r="159" s="23" customFormat="1" ht="12.75">
      <c r="D159" s="33" t="s">
        <v>81</v>
      </c>
    </row>
    <row r="160" spans="4:6" s="23" customFormat="1" ht="12.75">
      <c r="D160" s="32" t="s">
        <v>87</v>
      </c>
      <c r="F160" s="72">
        <f>-1013</f>
        <v>-1013</v>
      </c>
    </row>
    <row r="161" s="23" customFormat="1" ht="12.75">
      <c r="F161" s="32"/>
    </row>
    <row r="162" spans="4:6" s="23" customFormat="1" ht="12.75">
      <c r="D162" s="32" t="s">
        <v>85</v>
      </c>
      <c r="F162" s="32"/>
    </row>
    <row r="163" spans="4:6" s="23" customFormat="1" ht="12.75">
      <c r="D163" s="33" t="s">
        <v>81</v>
      </c>
      <c r="F163" s="32"/>
    </row>
    <row r="164" spans="4:6" s="23" customFormat="1" ht="12.75">
      <c r="D164" s="32" t="s">
        <v>88</v>
      </c>
      <c r="F164" s="72">
        <v>-24267</v>
      </c>
    </row>
    <row r="165" spans="2:8" s="23" customFormat="1" ht="12.75">
      <c r="B165" s="26"/>
      <c r="F165" s="73"/>
      <c r="G165" s="14"/>
      <c r="H165" s="14"/>
    </row>
    <row r="166" spans="2:8" s="23" customFormat="1" ht="12.75">
      <c r="B166" s="26"/>
      <c r="D166" s="35" t="s">
        <v>86</v>
      </c>
      <c r="F166" s="73"/>
      <c r="G166" s="27"/>
      <c r="H166" s="27"/>
    </row>
    <row r="167" spans="2:8" s="23" customFormat="1" ht="12.75">
      <c r="B167" s="26"/>
      <c r="E167" s="14"/>
      <c r="F167" s="72"/>
      <c r="G167" s="13"/>
      <c r="H167" s="24"/>
    </row>
    <row r="168" spans="2:8" s="23" customFormat="1" ht="12.75">
      <c r="B168" s="26"/>
      <c r="D168" s="34" t="s">
        <v>82</v>
      </c>
      <c r="E168" s="14"/>
      <c r="F168" s="72"/>
      <c r="G168" s="13"/>
      <c r="H168" s="24"/>
    </row>
    <row r="169" spans="2:8" s="23" customFormat="1" ht="12.75">
      <c r="B169" s="26"/>
      <c r="D169" s="34" t="s">
        <v>83</v>
      </c>
      <c r="E169" s="14"/>
      <c r="F169" s="72"/>
      <c r="G169" s="13"/>
      <c r="H169" s="24"/>
    </row>
    <row r="170" spans="2:8" s="23" customFormat="1" ht="12.75">
      <c r="B170" s="26"/>
      <c r="F170" s="72"/>
      <c r="G170" s="13"/>
      <c r="H170" s="24"/>
    </row>
    <row r="171" spans="2:8" s="23" customFormat="1" ht="12.75">
      <c r="B171" s="26"/>
      <c r="D171" s="32" t="s">
        <v>85</v>
      </c>
      <c r="F171" s="74"/>
      <c r="G171" s="24"/>
      <c r="H171" s="24"/>
    </row>
    <row r="172" spans="2:6" s="23" customFormat="1" ht="12.75">
      <c r="B172" s="26"/>
      <c r="D172" s="32" t="s">
        <v>89</v>
      </c>
      <c r="F172" s="72">
        <v>48512</v>
      </c>
    </row>
    <row r="173" s="23" customFormat="1" ht="12.75">
      <c r="D173" s="28"/>
    </row>
    <row r="174" s="23" customFormat="1" ht="12.75">
      <c r="D174" s="33" t="s">
        <v>94</v>
      </c>
    </row>
    <row r="175" s="23" customFormat="1" ht="12.75">
      <c r="G175" s="13"/>
    </row>
    <row r="176" s="23" customFormat="1" ht="12.75">
      <c r="G176" s="13"/>
    </row>
    <row r="177" s="23" customFormat="1" ht="12.75">
      <c r="G177" s="13"/>
    </row>
    <row r="178" s="23" customFormat="1" ht="12.75">
      <c r="G178" s="13"/>
    </row>
    <row r="179" s="23" customFormat="1" ht="12.75">
      <c r="D179" s="30"/>
    </row>
    <row r="180" s="23" customFormat="1" ht="12.75">
      <c r="D180" s="29"/>
    </row>
    <row r="181" s="23" customFormat="1" ht="12.75">
      <c r="G181" s="31"/>
    </row>
    <row r="182" s="23" customFormat="1" ht="12.75">
      <c r="G182" s="13"/>
    </row>
    <row r="183" s="23" customFormat="1" ht="12.75"/>
    <row r="184" s="23" customFormat="1" ht="12.75">
      <c r="D184" s="28"/>
    </row>
    <row r="185" s="23" customFormat="1" ht="12.75">
      <c r="G185" s="31"/>
    </row>
    <row r="186" s="23" customFormat="1" ht="12.75"/>
    <row r="187" s="23" customFormat="1" ht="12.75">
      <c r="G187" s="24"/>
    </row>
    <row r="188" s="23" customFormat="1" ht="12.75"/>
    <row r="189" s="23" customFormat="1" ht="12.75"/>
    <row r="190" s="23" customFormat="1" ht="12.75"/>
    <row r="191" s="23" customFormat="1" ht="12.75">
      <c r="D191" s="25"/>
    </row>
    <row r="192" s="23" customFormat="1" ht="12.75"/>
    <row r="195" ht="12.75">
      <c r="D195" s="4"/>
    </row>
    <row r="199" ht="12.75">
      <c r="D199" s="4"/>
    </row>
    <row r="200" ht="12.75">
      <c r="D200" s="4"/>
    </row>
    <row r="201" ht="12.75">
      <c r="B201" s="3"/>
    </row>
    <row r="203" ht="12.75">
      <c r="D203" s="4"/>
    </row>
    <row r="205" ht="12.75">
      <c r="D205" s="18"/>
    </row>
    <row r="206" spans="4:8" ht="12.75">
      <c r="D206" s="18"/>
      <c r="F206" s="1"/>
      <c r="G206" s="1"/>
      <c r="H206" s="1"/>
    </row>
    <row r="208" ht="12.75">
      <c r="D208" s="4"/>
    </row>
    <row r="216" ht="12.75">
      <c r="D216" s="4"/>
    </row>
    <row r="221" ht="12.75">
      <c r="D221" s="4"/>
    </row>
    <row r="225" ht="12.75">
      <c r="D225" s="4"/>
    </row>
    <row r="229" ht="12.75">
      <c r="D229" s="4"/>
    </row>
    <row r="234" spans="2:4" ht="12.75">
      <c r="B234" s="18"/>
      <c r="D234" s="4"/>
    </row>
    <row r="238" ht="12.75">
      <c r="D238" s="4"/>
    </row>
    <row r="240" ht="12.75">
      <c r="B240" s="3"/>
    </row>
    <row r="241" ht="12.75">
      <c r="B241" s="3"/>
    </row>
    <row r="242" ht="12.75">
      <c r="B242" s="3"/>
    </row>
    <row r="243" ht="12.75">
      <c r="B243" s="3"/>
    </row>
    <row r="244" ht="12.75">
      <c r="B244" s="3"/>
    </row>
  </sheetData>
  <mergeCells count="20">
    <mergeCell ref="E100:F100"/>
    <mergeCell ref="D52:H56"/>
    <mergeCell ref="G100:H100"/>
    <mergeCell ref="D33:H37"/>
    <mergeCell ref="D38:H39"/>
    <mergeCell ref="C71:H72"/>
    <mergeCell ref="C82:H83"/>
    <mergeCell ref="C85:H86"/>
    <mergeCell ref="C96:H98"/>
    <mergeCell ref="C77:H77"/>
    <mergeCell ref="D48:H50"/>
    <mergeCell ref="E101:H101"/>
    <mergeCell ref="C21:H22"/>
    <mergeCell ref="C8:H10"/>
    <mergeCell ref="C12:H14"/>
    <mergeCell ref="C16:D16"/>
    <mergeCell ref="C17:H19"/>
    <mergeCell ref="D24:E24"/>
    <mergeCell ref="D25:H30"/>
    <mergeCell ref="D42:H45"/>
  </mergeCells>
  <printOptions/>
  <pageMargins left="0.75" right="0.75" top="0.75" bottom="0.75" header="0.5" footer="0.5"/>
  <pageSetup fitToHeight="3" horizontalDpi="600" verticalDpi="600" orientation="portrait" scale="74" r:id="rId1"/>
  <rowBreaks count="1" manualBreakCount="1">
    <brk id="134" max="255" man="1"/>
  </rowBreaks>
</worksheet>
</file>

<file path=xl/worksheets/sheet6.xml><?xml version="1.0" encoding="utf-8"?>
<worksheet xmlns="http://schemas.openxmlformats.org/spreadsheetml/2006/main" xmlns:r="http://schemas.openxmlformats.org/officeDocument/2006/relationships">
  <dimension ref="A1:H121"/>
  <sheetViews>
    <sheetView workbookViewId="0" topLeftCell="A1">
      <selection activeCell="F13" sqref="F13"/>
    </sheetView>
  </sheetViews>
  <sheetFormatPr defaultColWidth="9.140625" defaultRowHeight="12.75"/>
  <cols>
    <col min="1" max="1" width="0.13671875" style="0" customWidth="1"/>
    <col min="2" max="2" width="5.28125" style="0" customWidth="1"/>
    <col min="3" max="3" width="38.28125" style="0" customWidth="1"/>
    <col min="4" max="4" width="13.00390625" style="0" customWidth="1"/>
    <col min="5" max="5" width="18.140625" style="0" customWidth="1"/>
    <col min="6" max="6" width="14.8515625" style="0" customWidth="1"/>
    <col min="7" max="7" width="19.57421875" style="0" customWidth="1"/>
  </cols>
  <sheetData>
    <row r="1" ht="12.75">
      <c r="B1" s="4" t="s">
        <v>17</v>
      </c>
    </row>
    <row r="2" ht="12.75">
      <c r="B2" s="4" t="str">
        <f>'P&amp;L'!B2</f>
        <v>INTERIM FINANCIAL REPORT FOR THE SECOND QUARTER ENDED 31 OCTOBER 2006</v>
      </c>
    </row>
    <row r="3" ht="12.75">
      <c r="B3" s="4"/>
    </row>
    <row r="4" ht="12.75">
      <c r="B4" s="4" t="s">
        <v>120</v>
      </c>
    </row>
    <row r="6" spans="2:3" ht="12.75">
      <c r="B6" s="56">
        <v>1</v>
      </c>
      <c r="C6" s="4" t="s">
        <v>35</v>
      </c>
    </row>
    <row r="8" spans="3:7" s="18" customFormat="1" ht="12.75">
      <c r="C8" s="98" t="s">
        <v>220</v>
      </c>
      <c r="D8" s="98"/>
      <c r="E8" s="98"/>
      <c r="F8" s="98"/>
      <c r="G8" s="98"/>
    </row>
    <row r="9" spans="3:7" s="18" customFormat="1" ht="12.75">
      <c r="C9" s="98"/>
      <c r="D9" s="98"/>
      <c r="E9" s="98"/>
      <c r="F9" s="98"/>
      <c r="G9" s="98"/>
    </row>
    <row r="10" spans="3:7" s="18" customFormat="1" ht="12.75">
      <c r="C10" s="98" t="s">
        <v>201</v>
      </c>
      <c r="D10" s="98"/>
      <c r="E10" s="98"/>
      <c r="F10" s="98"/>
      <c r="G10" s="98"/>
    </row>
    <row r="11" spans="3:7" s="18" customFormat="1" ht="12.75">
      <c r="C11" s="98"/>
      <c r="D11" s="98"/>
      <c r="E11" s="98"/>
      <c r="F11" s="98"/>
      <c r="G11" s="98"/>
    </row>
    <row r="13" spans="2:3" ht="12.75">
      <c r="B13">
        <v>2</v>
      </c>
      <c r="C13" s="4" t="s">
        <v>66</v>
      </c>
    </row>
    <row r="14" spans="3:8" ht="12.75">
      <c r="C14" s="18"/>
      <c r="H14" s="18"/>
    </row>
    <row r="15" spans="2:8" s="4" customFormat="1" ht="12.75">
      <c r="B15" s="75"/>
      <c r="C15" s="99" t="s">
        <v>222</v>
      </c>
      <c r="D15" s="99"/>
      <c r="E15" s="99"/>
      <c r="F15" s="99"/>
      <c r="G15" s="99"/>
      <c r="H15" s="18"/>
    </row>
    <row r="16" spans="3:8" s="4" customFormat="1" ht="12.75">
      <c r="C16" s="99"/>
      <c r="D16" s="99"/>
      <c r="E16" s="99"/>
      <c r="F16" s="99"/>
      <c r="G16" s="99"/>
      <c r="H16" s="18"/>
    </row>
    <row r="17" spans="3:7" s="4" customFormat="1" ht="12.75">
      <c r="C17" s="99"/>
      <c r="D17" s="99"/>
      <c r="E17" s="99"/>
      <c r="F17" s="99"/>
      <c r="G17" s="99"/>
    </row>
    <row r="18" spans="3:7" s="4" customFormat="1" ht="12.75">
      <c r="C18" s="99"/>
      <c r="D18" s="99"/>
      <c r="E18" s="99"/>
      <c r="F18" s="99"/>
      <c r="G18" s="99"/>
    </row>
    <row r="19" spans="2:7" s="4" customFormat="1" ht="12.75">
      <c r="B19" s="75"/>
      <c r="C19" s="18"/>
      <c r="D19" s="76"/>
      <c r="E19" s="76"/>
      <c r="F19" s="76"/>
      <c r="G19" s="76"/>
    </row>
    <row r="20" spans="2:3" ht="12.75">
      <c r="B20">
        <v>3</v>
      </c>
      <c r="C20" s="4" t="s">
        <v>105</v>
      </c>
    </row>
    <row r="22" spans="3:7" ht="12.75">
      <c r="C22" s="97" t="s">
        <v>194</v>
      </c>
      <c r="D22" s="97"/>
      <c r="E22" s="97"/>
      <c r="F22" s="97"/>
      <c r="G22" s="97"/>
    </row>
    <row r="23" spans="3:7" ht="12.75">
      <c r="C23" s="97"/>
      <c r="D23" s="97"/>
      <c r="E23" s="97"/>
      <c r="F23" s="97"/>
      <c r="G23" s="97"/>
    </row>
    <row r="25" spans="2:3" ht="12.75">
      <c r="B25" s="56">
        <v>4</v>
      </c>
      <c r="C25" s="4" t="s">
        <v>45</v>
      </c>
    </row>
    <row r="27" ht="12.75">
      <c r="C27" t="s">
        <v>27</v>
      </c>
    </row>
    <row r="28" spans="4:7" ht="12.75">
      <c r="D28" s="87" t="s">
        <v>36</v>
      </c>
      <c r="E28" s="87"/>
      <c r="F28" s="87" t="s">
        <v>37</v>
      </c>
      <c r="G28" s="87"/>
    </row>
    <row r="29" spans="4:7" ht="12.75">
      <c r="D29" s="1" t="s">
        <v>0</v>
      </c>
      <c r="E29" s="1" t="s">
        <v>4</v>
      </c>
      <c r="F29" s="1" t="s">
        <v>0</v>
      </c>
      <c r="G29" s="1" t="s">
        <v>4</v>
      </c>
    </row>
    <row r="30" spans="4:7" ht="12.75">
      <c r="D30" s="1" t="s">
        <v>1</v>
      </c>
      <c r="E30" s="1" t="s">
        <v>5</v>
      </c>
      <c r="F30" s="1" t="s">
        <v>1</v>
      </c>
      <c r="G30" s="1" t="s">
        <v>5</v>
      </c>
    </row>
    <row r="31" spans="4:7" ht="12.75">
      <c r="D31" s="1" t="s">
        <v>2</v>
      </c>
      <c r="E31" s="1" t="s">
        <v>2</v>
      </c>
      <c r="F31" s="1" t="s">
        <v>6</v>
      </c>
      <c r="G31" s="1" t="s">
        <v>7</v>
      </c>
    </row>
    <row r="32" spans="4:7" ht="12.75">
      <c r="D32" s="77">
        <v>39021</v>
      </c>
      <c r="E32" s="77">
        <v>38656</v>
      </c>
      <c r="F32" s="77">
        <v>39021</v>
      </c>
      <c r="G32" s="77">
        <v>38656</v>
      </c>
    </row>
    <row r="33" spans="1:7" ht="15">
      <c r="A33" s="16"/>
      <c r="D33" s="1" t="s">
        <v>3</v>
      </c>
      <c r="E33" s="1" t="s">
        <v>3</v>
      </c>
      <c r="F33" s="1" t="s">
        <v>3</v>
      </c>
      <c r="G33" s="1" t="s">
        <v>3</v>
      </c>
    </row>
    <row r="35" spans="3:7" s="4" customFormat="1" ht="12.75">
      <c r="C35" s="18" t="s">
        <v>40</v>
      </c>
      <c r="D35" s="46">
        <v>2410</v>
      </c>
      <c r="E35" s="46">
        <v>871</v>
      </c>
      <c r="F35" s="46">
        <v>5446</v>
      </c>
      <c r="G35" s="46">
        <v>2266</v>
      </c>
    </row>
    <row r="36" spans="3:7" s="4" customFormat="1" ht="12.75">
      <c r="C36" s="18" t="s">
        <v>115</v>
      </c>
      <c r="D36" s="46"/>
      <c r="E36" s="46"/>
      <c r="F36" s="46"/>
      <c r="G36" s="46"/>
    </row>
    <row r="37" spans="3:7" s="4" customFormat="1" ht="12.75">
      <c r="C37" s="18" t="s">
        <v>38</v>
      </c>
      <c r="D37" s="47">
        <v>-120</v>
      </c>
      <c r="E37" s="47">
        <v>-61</v>
      </c>
      <c r="F37" s="46">
        <v>-657</v>
      </c>
      <c r="G37" s="46">
        <v>-203</v>
      </c>
    </row>
    <row r="38" spans="4:7" ht="13.5" thickBot="1">
      <c r="D38" s="12">
        <f>SUM(D35:D37)</f>
        <v>2290</v>
      </c>
      <c r="E38" s="12">
        <f>SUM(E35:E37)</f>
        <v>810</v>
      </c>
      <c r="F38" s="12">
        <f>SUM(F35:F37)</f>
        <v>4789</v>
      </c>
      <c r="G38" s="12">
        <f>SUM(G35:G37)</f>
        <v>2063</v>
      </c>
    </row>
    <row r="39" ht="13.5" thickTop="1"/>
    <row r="40" spans="3:7" ht="12.75">
      <c r="C40" s="97" t="s">
        <v>195</v>
      </c>
      <c r="D40" s="97"/>
      <c r="E40" s="97"/>
      <c r="F40" s="97"/>
      <c r="G40" s="97"/>
    </row>
    <row r="41" spans="3:7" ht="12.75">
      <c r="C41" s="97"/>
      <c r="D41" s="97"/>
      <c r="E41" s="97"/>
      <c r="F41" s="97"/>
      <c r="G41" s="97"/>
    </row>
    <row r="42" s="18" customFormat="1" ht="12.75"/>
    <row r="43" spans="3:7" s="18" customFormat="1" ht="12.75">
      <c r="C43" s="98" t="s">
        <v>196</v>
      </c>
      <c r="D43" s="98"/>
      <c r="E43" s="98"/>
      <c r="F43" s="98"/>
      <c r="G43" s="98"/>
    </row>
    <row r="44" spans="3:7" s="18" customFormat="1" ht="12.75">
      <c r="C44" s="98"/>
      <c r="D44" s="98"/>
      <c r="E44" s="98"/>
      <c r="F44" s="98"/>
      <c r="G44" s="98"/>
    </row>
    <row r="46" spans="2:3" ht="12.75">
      <c r="B46">
        <v>5</v>
      </c>
      <c r="C46" s="4" t="s">
        <v>67</v>
      </c>
    </row>
    <row r="48" spans="3:7" ht="12.75">
      <c r="C48" s="97" t="s">
        <v>197</v>
      </c>
      <c r="D48" s="97"/>
      <c r="E48" s="97"/>
      <c r="F48" s="97"/>
      <c r="G48" s="97"/>
    </row>
    <row r="49" spans="3:7" ht="12.75">
      <c r="C49" s="97"/>
      <c r="D49" s="97"/>
      <c r="E49" s="97"/>
      <c r="F49" s="97"/>
      <c r="G49" s="97"/>
    </row>
    <row r="51" spans="2:3" ht="12.75">
      <c r="B51">
        <v>6</v>
      </c>
      <c r="C51" s="4" t="s">
        <v>68</v>
      </c>
    </row>
    <row r="53" ht="12.75">
      <c r="C53" t="s">
        <v>28</v>
      </c>
    </row>
    <row r="55" spans="2:3" ht="12.75">
      <c r="B55" s="3">
        <v>7</v>
      </c>
      <c r="C55" s="4" t="s">
        <v>71</v>
      </c>
    </row>
    <row r="56" spans="2:3" ht="12.75">
      <c r="B56" s="3"/>
      <c r="C56" s="4"/>
    </row>
    <row r="57" spans="3:7" ht="12.75">
      <c r="C57" s="97" t="s">
        <v>198</v>
      </c>
      <c r="D57" s="97"/>
      <c r="E57" s="97"/>
      <c r="F57" s="97"/>
      <c r="G57" s="97"/>
    </row>
    <row r="58" spans="2:7" ht="12.75">
      <c r="B58" s="3"/>
      <c r="C58" s="97"/>
      <c r="D58" s="97"/>
      <c r="E58" s="97"/>
      <c r="F58" s="97"/>
      <c r="G58" s="97"/>
    </row>
    <row r="59" ht="12.75">
      <c r="B59" s="3"/>
    </row>
    <row r="60" ht="12.75">
      <c r="B60" s="3"/>
    </row>
    <row r="61" spans="2:3" ht="12.75">
      <c r="B61" s="56">
        <v>8</v>
      </c>
      <c r="C61" s="4" t="s">
        <v>72</v>
      </c>
    </row>
    <row r="62" ht="12.75">
      <c r="F62" s="1" t="s">
        <v>95</v>
      </c>
    </row>
    <row r="63" ht="12.75">
      <c r="F63" s="1" t="s">
        <v>199</v>
      </c>
    </row>
    <row r="64" ht="12.75">
      <c r="F64" s="77">
        <v>39021</v>
      </c>
    </row>
    <row r="65" spans="5:6" ht="12.75">
      <c r="E65" s="1" t="s">
        <v>3</v>
      </c>
      <c r="F65" s="1" t="s">
        <v>3</v>
      </c>
    </row>
    <row r="66" ht="12.75">
      <c r="C66" s="21" t="s">
        <v>116</v>
      </c>
    </row>
    <row r="67" ht="12.75">
      <c r="C67" s="19" t="s">
        <v>30</v>
      </c>
    </row>
    <row r="68" spans="3:6" ht="12.75">
      <c r="C68" t="s">
        <v>31</v>
      </c>
      <c r="E68" s="80">
        <v>993</v>
      </c>
      <c r="F68" s="56"/>
    </row>
    <row r="69" spans="3:6" ht="12.75">
      <c r="C69" t="s">
        <v>33</v>
      </c>
      <c r="E69" s="72">
        <v>16246</v>
      </c>
      <c r="F69" s="56"/>
    </row>
    <row r="70" spans="3:6" ht="12.75">
      <c r="C70" t="s">
        <v>227</v>
      </c>
      <c r="E70" s="72">
        <v>711</v>
      </c>
      <c r="F70" s="56"/>
    </row>
    <row r="71" spans="3:6" ht="12.75">
      <c r="C71" t="s">
        <v>118</v>
      </c>
      <c r="E71" s="81">
        <v>15000</v>
      </c>
      <c r="F71" s="56"/>
    </row>
    <row r="72" spans="5:6" ht="12.75">
      <c r="E72" s="56"/>
      <c r="F72" s="72">
        <f>SUM(E68:E71)</f>
        <v>32950</v>
      </c>
    </row>
    <row r="73" spans="3:6" ht="12.75">
      <c r="C73" s="19" t="s">
        <v>32</v>
      </c>
      <c r="E73" s="56"/>
      <c r="F73" s="56"/>
    </row>
    <row r="74" spans="3:6" ht="12.75">
      <c r="C74" t="s">
        <v>33</v>
      </c>
      <c r="E74" s="82">
        <v>46355</v>
      </c>
      <c r="F74" s="56"/>
    </row>
    <row r="75" spans="3:6" ht="12.75">
      <c r="C75" t="s">
        <v>226</v>
      </c>
      <c r="E75" s="82">
        <v>32000</v>
      </c>
      <c r="F75" s="56"/>
    </row>
    <row r="76" spans="3:6" ht="12.75">
      <c r="C76" t="s">
        <v>227</v>
      </c>
      <c r="D76" t="s">
        <v>114</v>
      </c>
      <c r="E76" s="82">
        <v>994</v>
      </c>
      <c r="F76" s="56"/>
    </row>
    <row r="77" spans="3:6" ht="12.75">
      <c r="C77" t="s">
        <v>118</v>
      </c>
      <c r="E77" s="83">
        <v>64000</v>
      </c>
      <c r="F77" s="56"/>
    </row>
    <row r="78" spans="5:6" ht="12.75">
      <c r="E78" s="84"/>
      <c r="F78" s="86">
        <f>SUM(E74:E77)</f>
        <v>143349</v>
      </c>
    </row>
    <row r="79" spans="5:6" ht="13.5" thickBot="1">
      <c r="E79" s="56"/>
      <c r="F79" s="79">
        <f>SUM(F72:F78)</f>
        <v>176299</v>
      </c>
    </row>
    <row r="80" spans="5:6" ht="13.5" thickTop="1">
      <c r="E80" s="56"/>
      <c r="F80" s="56"/>
    </row>
    <row r="81" spans="3:6" ht="12.75">
      <c r="C81" s="21" t="s">
        <v>117</v>
      </c>
      <c r="E81" s="56"/>
      <c r="F81" s="56"/>
    </row>
    <row r="82" spans="3:6" ht="12.75">
      <c r="C82" t="s">
        <v>112</v>
      </c>
      <c r="E82" s="56"/>
      <c r="F82" s="74">
        <v>78074</v>
      </c>
    </row>
    <row r="84" spans="3:6" ht="13.5" thickBot="1">
      <c r="C84" t="s">
        <v>18</v>
      </c>
      <c r="F84" s="70">
        <f>F82+F79</f>
        <v>254373</v>
      </c>
    </row>
    <row r="86" ht="12.75">
      <c r="C86" t="s">
        <v>69</v>
      </c>
    </row>
    <row r="88" spans="2:3" ht="12.75">
      <c r="B88">
        <v>9</v>
      </c>
      <c r="C88" s="4" t="s">
        <v>73</v>
      </c>
    </row>
    <row r="90" ht="12.75">
      <c r="C90" t="s">
        <v>34</v>
      </c>
    </row>
    <row r="92" spans="2:3" ht="12.75">
      <c r="B92">
        <v>10</v>
      </c>
      <c r="C92" s="4" t="s">
        <v>70</v>
      </c>
    </row>
    <row r="93" ht="12.75">
      <c r="C93" s="4"/>
    </row>
    <row r="94" spans="2:3" ht="12.75">
      <c r="B94" s="3"/>
      <c r="C94" t="s">
        <v>39</v>
      </c>
    </row>
    <row r="96" spans="2:3" ht="12.75">
      <c r="B96">
        <v>11</v>
      </c>
      <c r="C96" s="4" t="s">
        <v>74</v>
      </c>
    </row>
    <row r="97" ht="12.75">
      <c r="C97" s="4"/>
    </row>
    <row r="98" spans="2:3" ht="12.75">
      <c r="B98" s="3"/>
      <c r="C98" t="s">
        <v>214</v>
      </c>
    </row>
    <row r="99" ht="12.75">
      <c r="B99" s="3"/>
    </row>
    <row r="100" spans="2:3" ht="12.75">
      <c r="B100" s="56">
        <v>12</v>
      </c>
      <c r="C100" s="4" t="s">
        <v>75</v>
      </c>
    </row>
    <row r="102" ht="12.75">
      <c r="C102" s="17" t="s">
        <v>75</v>
      </c>
    </row>
    <row r="103" spans="3:7" ht="12.75">
      <c r="C103" s="97" t="s">
        <v>221</v>
      </c>
      <c r="D103" s="97"/>
      <c r="E103" s="97"/>
      <c r="F103" s="97"/>
      <c r="G103" s="97"/>
    </row>
    <row r="104" spans="3:7" s="18" customFormat="1" ht="12.75">
      <c r="C104" s="97"/>
      <c r="D104" s="97"/>
      <c r="E104" s="97"/>
      <c r="F104" s="97"/>
      <c r="G104" s="97"/>
    </row>
    <row r="106" ht="12.75">
      <c r="C106" s="17" t="s">
        <v>76</v>
      </c>
    </row>
    <row r="107" spans="3:7" ht="12.75">
      <c r="C107" s="97" t="s">
        <v>225</v>
      </c>
      <c r="D107" s="97"/>
      <c r="E107" s="97"/>
      <c r="F107" s="97"/>
      <c r="G107" s="97"/>
    </row>
    <row r="108" spans="3:7" s="18" customFormat="1" ht="12.75">
      <c r="C108" s="97"/>
      <c r="D108" s="97"/>
      <c r="E108" s="97"/>
      <c r="F108" s="97"/>
      <c r="G108" s="97"/>
    </row>
    <row r="110" ht="12.75">
      <c r="C110" s="17" t="s">
        <v>106</v>
      </c>
    </row>
    <row r="112" ht="12.75">
      <c r="F112" s="1" t="s">
        <v>3</v>
      </c>
    </row>
    <row r="113" spans="3:6" ht="12.75">
      <c r="C113" t="s">
        <v>107</v>
      </c>
      <c r="F113" s="8">
        <v>4153</v>
      </c>
    </row>
    <row r="114" spans="3:6" ht="12.75">
      <c r="C114" t="s">
        <v>108</v>
      </c>
      <c r="F114" s="8">
        <v>23</v>
      </c>
    </row>
    <row r="115" spans="3:6" ht="13.5" thickBot="1">
      <c r="C115" t="s">
        <v>106</v>
      </c>
      <c r="F115" s="22">
        <f>SUM(F113:F114)</f>
        <v>4176</v>
      </c>
    </row>
    <row r="116" ht="13.5" thickTop="1"/>
    <row r="117" ht="12.75">
      <c r="C117" s="17" t="s">
        <v>109</v>
      </c>
    </row>
    <row r="118" ht="12.75">
      <c r="F118" s="1" t="s">
        <v>3</v>
      </c>
    </row>
    <row r="119" spans="3:6" ht="12.75">
      <c r="C119" s="18" t="s">
        <v>110</v>
      </c>
      <c r="F119" s="8">
        <v>165554</v>
      </c>
    </row>
    <row r="120" spans="3:6" ht="12.75">
      <c r="C120" t="s">
        <v>111</v>
      </c>
      <c r="F120" s="8">
        <v>62459</v>
      </c>
    </row>
    <row r="121" spans="3:6" ht="13.5" thickBot="1">
      <c r="C121" s="18" t="s">
        <v>109</v>
      </c>
      <c r="F121" s="12">
        <f>SUM(F119:F120)</f>
        <v>228013</v>
      </c>
    </row>
    <row r="122" ht="13.5" thickTop="1"/>
  </sheetData>
  <mergeCells count="12">
    <mergeCell ref="C8:G9"/>
    <mergeCell ref="C10:G11"/>
    <mergeCell ref="D28:E28"/>
    <mergeCell ref="F28:G28"/>
    <mergeCell ref="C22:G23"/>
    <mergeCell ref="C15:G18"/>
    <mergeCell ref="C40:G41"/>
    <mergeCell ref="C107:G108"/>
    <mergeCell ref="C43:G44"/>
    <mergeCell ref="C48:G49"/>
    <mergeCell ref="C57:G58"/>
    <mergeCell ref="C103:G104"/>
  </mergeCells>
  <printOptions/>
  <pageMargins left="0.6" right="0.5" top="0.52" bottom="0.49" header="0.5" footer="0.5"/>
  <pageSetup fitToHeight="4" horizontalDpi="600" verticalDpi="600" orientation="portrait" scale="84" r:id="rId1"/>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Bina Goodyear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lizyap</cp:lastModifiedBy>
  <cp:lastPrinted>2006-12-14T06:44:08Z</cp:lastPrinted>
  <dcterms:created xsi:type="dcterms:W3CDTF">2000-07-05T08:09:15Z</dcterms:created>
  <dcterms:modified xsi:type="dcterms:W3CDTF">2006-12-14T06:45:04Z</dcterms:modified>
  <cp:category/>
  <cp:version/>
  <cp:contentType/>
  <cp:contentStatus/>
</cp:coreProperties>
</file>